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1128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<sst xmlns="http://schemas.openxmlformats.org/spreadsheetml/2006/main" count="420" uniqueCount="380">
  <si>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</si>
  <si>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</si>
  <si>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</si>
  <si>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</si>
  <si>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</si>
  <si>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</si>
  <si>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</si>
  <si>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</si>
  <si>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</si>
  <si>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</si>
  <si>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</si>
  <si>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</si>
  <si>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</si>
  <si>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</si>
  <si>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</si>
  <si>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</si>
  <si>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</si>
  <si>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</si>
  <si>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</si>
  <si>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</si>
  <si>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</si>
  <si>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</si>
  <si>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</si>
  <si>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</si>
  <si>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</si>
  <si>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</si>
  <si>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</si>
  <si>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</si>
  <si>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</si>
  <si>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</si>
  <si>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</si>
  <si>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</si>
  <si>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</si>
  <si>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</si>
  <si>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</si>
  <si>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</si>
  <si>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</si>
  <si>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</si>
  <si>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</si>
  <si>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</si>
  <si>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</si>
  <si>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</si>
  <si>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</si>
  <si>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</si>
  <si>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</si>
  <si>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</si>
  <si>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</si>
  <si>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</si>
  <si>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</si>
  <si>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</si>
  <si>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</si>
  <si>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</si>
  <si>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</si>
  <si>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</si>
  <si>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</si>
  <si>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</si>
  <si>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</si>
  <si>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</si>
  <si>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</si>
  <si>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</si>
  <si>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</si>
  <si>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</si>
  <si>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</si>
  <si>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</si>
  <si>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</si>
  <si>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</si>
  <si>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</si>
  <si>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</si>
  <si>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</si>
  <si>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</si>
  <si>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</si>
  <si>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</si>
  <si>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</si>
  <si>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</si>
  <si>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</si>
  <si>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</si>
  <si>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</si>
  <si>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</si>
  <si>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</si>
  <si>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</si>
  <si>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</si>
  <si>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</si>
  <si>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</si>
  <si>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</si>
  <si>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</si>
  <si>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</si>
  <si>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</si>
  <si>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</si>
  <si>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</si>
  <si>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</si>
  <si>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</si>
  <si>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</si>
  <si>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</si>
  <si>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</si>
  <si>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</si>
  <si>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</si>
  <si>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</si>
  <si>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</si>
  <si>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</si>
  <si>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</si>
  <si>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</si>
  <si>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</si>
  <si>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</si>
  <si>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</si>
  <si>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</si>
  <si>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</si>
  <si>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</si>
  <si>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</si>
  <si>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</si>
  <si>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</si>
  <si>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</si>
  <si>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</si>
  <si>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</si>
  <si>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</si>
  <si>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</si>
  <si>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</si>
  <si>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</si>
  <si>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</si>
  <si>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</si>
  <si>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</si>
  <si>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</si>
  <si>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</si>
  <si>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</si>
  <si>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</si>
  <si>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</si>
  <si>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</si>
  <si>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</si>
  <si>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</si>
  <si>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</si>
  <si>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</si>
  <si>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</si>
  <si>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</si>
  <si>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</si>
  <si>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</si>
  <si>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</si>
  <si>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</si>
  <si>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</si>
  <si>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</si>
  <si>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</si>
  <si>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</si>
  <si>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</si>
  <si>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</si>
  <si>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</si>
  <si>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</si>
  <si>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</si>
  <si>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</si>
  <si>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</si>
  <si>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</si>
  <si>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</si>
  <si>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</si>
  <si>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</si>
  <si>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</si>
  <si>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</si>
  <si>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</si>
  <si>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</si>
  <si>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</si>
  <si>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</si>
  <si>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</si>
  <si>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</si>
  <si>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</si>
  <si>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</si>
  <si>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</si>
  <si>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</si>
  <si>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</si>
  <si>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</si>
  <si>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</si>
  <si>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</si>
  <si>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</si>
  <si>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</si>
  <si>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</si>
  <si>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</si>
  <si>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</si>
  <si>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</si>
  <si>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</si>
  <si>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</si>
  <si>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</si>
  <si>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</si>
  <si>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</si>
  <si>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</si>
  <si>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</si>
  <si>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</si>
  <si>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</si>
  <si>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</si>
  <si>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</si>
  <si>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</si>
  <si>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</si>
  <si>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</si>
  <si>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</si>
  <si>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</si>
  <si>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</si>
  <si>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</si>
  <si>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</si>
  <si>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</si>
  <si>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</si>
  <si>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</si>
  <si>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</si>
  <si>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</si>
  <si>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</si>
  <si>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</si>
  <si>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</si>
  <si>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</si>
  <si>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</si>
  <si>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</si>
  <si>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</si>
  <si>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</si>
  <si>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</si>
  <si>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</si>
  <si>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</si>
  <si>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</si>
  <si>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</si>
  <si>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</si>
  <si>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</si>
  <si>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</si>
  <si>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</si>
  <si>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</si>
  <si>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</si>
  <si>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</si>
  <si>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</si>
  <si>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</si>
  <si>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</si>
  <si>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</si>
  <si>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</si>
  <si>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</si>
  <si>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</si>
  <si>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</si>
  <si>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</si>
  <si>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</si>
  <si>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</si>
  <si>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</si>
  <si>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</si>
  <si>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</si>
  <si>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</si>
  <si>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</si>
  <si>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</si>
  <si>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</si>
  <si>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</si>
  <si>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</si>
  <si>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</si>
  <si>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</si>
  <si>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</si>
  <si>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</si>
  <si>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</si>
  <si>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</si>
  <si>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</si>
  <si>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</si>
  <si>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</si>
  <si>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</si>
  <si>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</si>
  <si>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</si>
  <si>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</si>
  <si>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</si>
  <si>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</si>
  <si>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</si>
  <si>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</si>
  <si>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</si>
  <si>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</si>
  <si>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</si>
  <si>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</si>
  <si>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</si>
  <si>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</si>
  <si>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</si>
  <si>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</si>
  <si>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</si>
  <si>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</si>
  <si>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</si>
  <si>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</si>
  <si>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</si>
  <si>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</si>
  <si>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</si>
  <si>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</si>
  <si>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</si>
  <si>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</si>
  <si>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</si>
  <si>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</si>
  <si>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</si>
  <si>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</si>
  <si>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</si>
  <si>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</si>
  <si>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</si>
  <si>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</si>
  <si>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</si>
  <si>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</si>
  <si>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</si>
  <si>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</si>
  <si>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</si>
  <si>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</si>
  <si>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</si>
  <si>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</si>
  <si>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</si>
  <si>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</si>
  <si>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</si>
  <si>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</si>
  <si>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</si>
  <si>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</si>
  <si>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</si>
  <si>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</si>
  <si>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</si>
  <si>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</si>
  <si>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</si>
  <si>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</si>
  <si>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</si>
  <si>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</si>
  <si>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</si>
  <si>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</si>
  <si>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</si>
  <si>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</si>
  <si>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</si>
  <si>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</si>
  <si>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</si>
  <si>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</si>
  <si>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</si>
  <si>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</si>
  <si>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</si>
  <si>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</si>
  <si>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</si>
  <si>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</si>
  <si>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</si>
  <si>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</si>
  <si>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</si>
  <si>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</si>
  <si>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</si>
  <si>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</si>
  <si>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</si>
  <si>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</si>
  <si>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</si>
  <si>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</si>
  <si>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</si>
  <si>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</si>
  <si>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</si>
  <si>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</si>
  <si>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</si>
  <si>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</si>
  <si>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</si>
  <si>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</si>
  <si>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</si>
  <si>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</si>
  <si>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</si>
  <si>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</si>
  <si>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</si>
  <si>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</si>
  <si>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</si>
  <si>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</si>
  <si>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</si>
  <si>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</si>
  <si>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</si>
  <si>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</si>
  <si>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</si>
  <si>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</si>
  <si>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</si>
  <si>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</si>
  <si>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</si>
  <si>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</si>
  <si>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</si>
  <si>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</si>
  <si>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</si>
  <si>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</si>
  <si>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</si>
  <si>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</si>
  <si>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</si>
  <si>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</si>
  <si>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</si>
  <si>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</si>
  <si>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</si>
  <si>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</si>
  <si>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</si>
  <si>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</si>
  <si>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</si>
  <si>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</si>
  <si>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</si>
  <si>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</si>
  <si>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</si>
  <si>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</si>
  <si>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</si>
  <si>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Director Economic</t>
  </si>
  <si>
    <t>Ec. Adriana HLUHANIUC</t>
  </si>
  <si>
    <t xml:space="preserve">          Ec. Viorel DEGHID</t>
  </si>
  <si>
    <t xml:space="preserve">        Ec. Viorel DEGHID</t>
  </si>
  <si>
    <t>21.24.00</t>
  </si>
  <si>
    <t>CONT DE EXECUTIE VENITURI MARTIE 2015</t>
  </si>
  <si>
    <t>CONT DE EXECUTIE CHELTUIELI MARTIE  2015</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</si>
</sst>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5">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4" fontId="0" fillId="0" borderId="0" xfId="0" applyNumberFormat="1" applyFont="1" applyFill="1" applyBorder="1" applyAlignment="1">
      <alignment/>
    </xf>
    <xf numFmtId="0" fontId="21" fillId="0" borderId="0" xfId="0" applyFont="1" applyFill="1" applyAlignment="1">
      <alignment horizontal="center"/>
    </xf>
    <xf numFmtId="3" fontId="23" fillId="0" borderId="10" xfId="0" applyNumberFormat="1" applyFont="1" applyFill="1" applyBorder="1" applyAlignment="1">
      <alignment horizontal="center" vertical="center" wrapText="1"/>
    </xf>
    <xf numFmtId="0" fontId="0" fillId="0" borderId="0" xfId="0" applyFont="1" applyFill="1" applyAlignment="1">
      <alignment/>
    </xf>
    <xf numFmtId="3"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4" fontId="30" fillId="0" borderId="0" xfId="0" applyNumberFormat="1" applyFont="1" applyFill="1" applyAlignment="1">
      <alignment/>
    </xf>
    <xf numFmtId="4" fontId="0" fillId="0" borderId="0" xfId="0" applyNumberFormat="1" applyFill="1" applyAlignment="1">
      <alignment/>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4" fontId="34" fillId="0" borderId="10" xfId="0" applyNumberFormat="1" applyFont="1" applyFill="1" applyBorder="1" applyAlignment="1">
      <alignment/>
    </xf>
    <xf numFmtId="4" fontId="23" fillId="0" borderId="10" xfId="0" applyNumberFormat="1" applyFont="1" applyFill="1" applyBorder="1" applyAlignment="1" applyProtection="1">
      <alignment/>
      <protection/>
    </xf>
    <xf numFmtId="175" fontId="34" fillId="0" borderId="10" xfId="65" applyNumberFormat="1" applyFont="1" applyFill="1" applyBorder="1" applyAlignment="1">
      <alignment wrapText="1"/>
      <protection/>
    </xf>
    <xf numFmtId="4" fontId="0"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0" fontId="29" fillId="0" borderId="0" xfId="0" applyFont="1" applyFill="1" applyAlignment="1">
      <alignment/>
    </xf>
    <xf numFmtId="3" fontId="23" fillId="0" borderId="0" xfId="0" applyNumberFormat="1" applyFont="1" applyFill="1" applyBorder="1" applyAlignment="1">
      <alignment/>
    </xf>
    <xf numFmtId="4" fontId="39" fillId="0" borderId="10" xfId="0" applyNumberFormat="1" applyFont="1" applyFill="1" applyBorder="1" applyAlignment="1" applyProtection="1">
      <alignment horizontal="right" wrapText="1"/>
      <protection/>
    </xf>
    <xf numFmtId="2" fontId="23" fillId="0" borderId="11" xfId="0" applyNumberFormat="1" applyFont="1" applyFill="1" applyBorder="1" applyAlignment="1">
      <alignment horizontal="center" vertical="center" wrapText="1"/>
    </xf>
    <xf numFmtId="2" fontId="23" fillId="0" borderId="11" xfId="0" applyNumberFormat="1" applyFont="1" applyFill="1" applyBorder="1" applyAlignment="1">
      <alignment horizontal="center" vertical="center" wrapText="1"/>
    </xf>
    <xf numFmtId="2" fontId="24" fillId="0" borderId="12" xfId="0" applyNumberFormat="1" applyFont="1" applyFill="1" applyBorder="1" applyAlignment="1">
      <alignment horizontal="left"/>
    </xf>
    <xf numFmtId="2" fontId="23" fillId="0" borderId="12" xfId="0" applyNumberFormat="1" applyFont="1" applyFill="1" applyBorder="1" applyAlignment="1">
      <alignment wrapText="1"/>
    </xf>
    <xf numFmtId="4" fontId="23" fillId="0" borderId="12" xfId="0" applyNumberFormat="1" applyFont="1" applyFill="1" applyBorder="1" applyAlignment="1">
      <alignment/>
    </xf>
    <xf numFmtId="2" fontId="23" fillId="0" borderId="13" xfId="0" applyNumberFormat="1" applyFont="1" applyFill="1" applyBorder="1" applyAlignment="1">
      <alignment horizontal="center"/>
    </xf>
    <xf numFmtId="2" fontId="23" fillId="0" borderId="13" xfId="0" applyNumberFormat="1" applyFont="1" applyFill="1" applyBorder="1" applyAlignment="1">
      <alignment horizontal="center" wrapText="1"/>
    </xf>
    <xf numFmtId="1" fontId="23" fillId="0" borderId="13" xfId="0" applyNumberFormat="1" applyFont="1" applyFill="1" applyBorder="1" applyAlignment="1">
      <alignment horizontal="center"/>
    </xf>
    <xf numFmtId="0" fontId="31" fillId="0" borderId="0" xfId="0" applyFont="1" applyFill="1" applyAlignment="1">
      <alignment horizontal="lef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G119"/>
  <sheetViews>
    <sheetView tabSelected="1"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C1" sqref="C1"/>
    </sheetView>
  </sheetViews>
  <sheetFormatPr defaultColWidth="9.140625" defaultRowHeight="12.75"/>
  <cols>
    <col min="1" max="1" width="10.28125" style="1" bestFit="1" customWidth="1"/>
    <col min="2" max="2" width="58.8515625" style="8" customWidth="1"/>
    <col min="3" max="3" width="15.57421875" style="26" customWidth="1"/>
    <col min="4" max="4" width="11.28125" style="26" bestFit="1" customWidth="1"/>
    <col min="5" max="6" width="13.28125" style="8" customWidth="1"/>
    <col min="7" max="16384" width="9.140625" style="8" customWidth="1"/>
  </cols>
  <sheetData>
    <row r="1" spans="2:4" ht="18.75">
      <c r="B1" s="13" t="s">
        <v>378</v>
      </c>
      <c r="C1" s="14"/>
      <c r="D1" s="14"/>
    </row>
    <row r="2" spans="2:4" ht="0.75" customHeight="1">
      <c r="B2" s="15"/>
      <c r="C2" s="14"/>
      <c r="D2" s="14"/>
    </row>
    <row r="3" spans="1:6" ht="2.25" customHeight="1">
      <c r="A3" s="4"/>
      <c r="B3" s="16"/>
      <c r="C3" s="2"/>
      <c r="D3" s="2"/>
      <c r="E3" s="2"/>
      <c r="F3" s="2"/>
    </row>
    <row r="4" spans="2:6" ht="12.75" customHeight="1">
      <c r="B4" s="3"/>
      <c r="C4" s="17"/>
      <c r="D4" s="17"/>
      <c r="E4" s="2"/>
      <c r="F4" s="18" t="s">
        <v>0</v>
      </c>
    </row>
    <row r="5" spans="1:6" s="20" customFormat="1" ht="60.75" customHeight="1">
      <c r="A5" s="116" t="s">
        <v>1</v>
      </c>
      <c r="B5" s="116" t="s">
        <v>2</v>
      </c>
      <c r="C5" s="116" t="s">
        <v>3</v>
      </c>
      <c r="D5" s="117" t="s">
        <v>4</v>
      </c>
      <c r="E5" s="116" t="s">
        <v>5</v>
      </c>
      <c r="F5" s="116" t="s">
        <v>6</v>
      </c>
    </row>
    <row r="6" spans="1:6" s="21" customFormat="1" ht="13.5" thickBot="1">
      <c r="A6" s="121"/>
      <c r="B6" s="122"/>
      <c r="C6" s="123">
        <v>1</v>
      </c>
      <c r="D6" s="121" t="s">
        <v>148</v>
      </c>
      <c r="E6" s="123">
        <v>2</v>
      </c>
      <c r="F6" s="121" t="s">
        <v>7</v>
      </c>
    </row>
    <row r="7" spans="1:6" ht="12.75">
      <c r="A7" s="118" t="s">
        <v>8</v>
      </c>
      <c r="B7" s="119" t="s">
        <v>9</v>
      </c>
      <c r="C7" s="120">
        <f>+C8+C52+C74</f>
        <v>213414.24</v>
      </c>
      <c r="D7" s="120">
        <f>+D8+D52+D74</f>
        <v>49936.41</v>
      </c>
      <c r="E7" s="120">
        <f>+E8+E52+E74</f>
        <v>56680.55</v>
      </c>
      <c r="F7" s="120">
        <f>+F8+F52+F74</f>
        <v>21354.959999999995</v>
      </c>
    </row>
    <row r="8" spans="1:6" ht="12.75">
      <c r="A8" s="27" t="s">
        <v>10</v>
      </c>
      <c r="B8" s="28" t="s">
        <v>11</v>
      </c>
      <c r="C8" s="9">
        <f>+C12+C40+C9</f>
        <v>207380</v>
      </c>
      <c r="D8" s="9">
        <f>+D12+D40+D9</f>
        <v>48157</v>
      </c>
      <c r="E8" s="9">
        <f>+E12+E40+E9</f>
        <v>55802.29</v>
      </c>
      <c r="F8" s="9">
        <f>+F12+F40+F9</f>
        <v>21057.169999999995</v>
      </c>
    </row>
    <row r="9" spans="1:6" ht="12.75">
      <c r="A9" s="27" t="s">
        <v>12</v>
      </c>
      <c r="B9" s="28" t="s">
        <v>13</v>
      </c>
      <c r="C9" s="9">
        <f>+C10+C11</f>
        <v>907</v>
      </c>
      <c r="D9" s="9">
        <f>+D10+D11</f>
        <v>223</v>
      </c>
      <c r="E9" s="9">
        <f>+E10+E11</f>
        <v>190.95</v>
      </c>
      <c r="F9" s="9">
        <f>+F10+F11</f>
        <v>118.53</v>
      </c>
    </row>
    <row r="10" spans="1:6" ht="38.25">
      <c r="A10" s="27" t="s">
        <v>14</v>
      </c>
      <c r="B10" s="28" t="s">
        <v>15</v>
      </c>
      <c r="C10" s="9">
        <v>907</v>
      </c>
      <c r="D10" s="7">
        <v>223</v>
      </c>
      <c r="E10" s="9">
        <v>190.95</v>
      </c>
      <c r="F10" s="9">
        <v>118.53</v>
      </c>
    </row>
    <row r="11" spans="1:6" ht="38.25">
      <c r="A11" s="27" t="s">
        <v>16</v>
      </c>
      <c r="B11" s="28" t="s">
        <v>17</v>
      </c>
      <c r="C11" s="9">
        <v>0</v>
      </c>
      <c r="D11" s="7">
        <v>0</v>
      </c>
      <c r="E11" s="9">
        <v>0</v>
      </c>
      <c r="F11" s="9">
        <v>0</v>
      </c>
    </row>
    <row r="12" spans="1:6" ht="12.75">
      <c r="A12" s="27" t="s">
        <v>18</v>
      </c>
      <c r="B12" s="28" t="s">
        <v>19</v>
      </c>
      <c r="C12" s="9">
        <f>+C13+C21</f>
        <v>205977</v>
      </c>
      <c r="D12" s="9">
        <f>+D13+D21</f>
        <v>47831</v>
      </c>
      <c r="E12" s="9">
        <f>+E13+E21</f>
        <v>55515.98</v>
      </c>
      <c r="F12" s="9">
        <f>+F13+F21</f>
        <v>20902.889999999996</v>
      </c>
    </row>
    <row r="13" spans="1:6" ht="12.75">
      <c r="A13" s="27" t="s">
        <v>20</v>
      </c>
      <c r="B13" s="28" t="s">
        <v>21</v>
      </c>
      <c r="C13" s="9">
        <f>+C14</f>
        <v>94445</v>
      </c>
      <c r="D13" s="9">
        <f>+D14</f>
        <v>22007</v>
      </c>
      <c r="E13" s="9">
        <f>+E14</f>
        <v>24451.160000000003</v>
      </c>
      <c r="F13" s="9">
        <f>+F14</f>
        <v>9175.699999999999</v>
      </c>
    </row>
    <row r="14" spans="1:6" ht="24" customHeight="1">
      <c r="A14" s="27" t="s">
        <v>22</v>
      </c>
      <c r="B14" s="28" t="s">
        <v>23</v>
      </c>
      <c r="C14" s="9">
        <f>C15+C16+C18+C19+C20+C17</f>
        <v>94445</v>
      </c>
      <c r="D14" s="9">
        <f>D15+D16+D18+D19+D20+D17</f>
        <v>22007</v>
      </c>
      <c r="E14" s="9">
        <f>E15+E16+E18+E19+E20+E17</f>
        <v>24451.160000000003</v>
      </c>
      <c r="F14" s="9">
        <f>F15+F16+F18+F19+F20+F17</f>
        <v>9175.699999999999</v>
      </c>
    </row>
    <row r="15" spans="1:6" ht="25.5">
      <c r="A15" s="30" t="s">
        <v>24</v>
      </c>
      <c r="B15" s="31" t="s">
        <v>25</v>
      </c>
      <c r="C15" s="9">
        <v>80779</v>
      </c>
      <c r="D15" s="7">
        <v>18854</v>
      </c>
      <c r="E15" s="7">
        <v>21034.15</v>
      </c>
      <c r="F15" s="7">
        <v>7908.95</v>
      </c>
    </row>
    <row r="16" spans="1:6" ht="25.5">
      <c r="A16" s="30" t="s">
        <v>26</v>
      </c>
      <c r="B16" s="31" t="s">
        <v>27</v>
      </c>
      <c r="C16" s="9">
        <v>574</v>
      </c>
      <c r="D16" s="7">
        <v>130</v>
      </c>
      <c r="E16" s="7">
        <v>145.63</v>
      </c>
      <c r="F16" s="7">
        <v>47.2</v>
      </c>
    </row>
    <row r="17" spans="1:6" ht="12.75">
      <c r="A17" s="30" t="s">
        <v>28</v>
      </c>
      <c r="B17" s="31" t="s">
        <v>29</v>
      </c>
      <c r="C17" s="9">
        <v>0</v>
      </c>
      <c r="D17" s="7">
        <v>0</v>
      </c>
      <c r="E17" s="7">
        <v>0</v>
      </c>
      <c r="F17" s="7">
        <v>0</v>
      </c>
    </row>
    <row r="18" spans="1:6" ht="25.5">
      <c r="A18" s="30" t="s">
        <v>30</v>
      </c>
      <c r="B18" s="31" t="s">
        <v>31</v>
      </c>
      <c r="C18" s="9">
        <v>12195</v>
      </c>
      <c r="D18" s="7">
        <v>2800</v>
      </c>
      <c r="E18" s="7">
        <v>3271.38</v>
      </c>
      <c r="F18" s="7">
        <v>1219.55</v>
      </c>
    </row>
    <row r="19" spans="1:6" ht="25.5">
      <c r="A19" s="30" t="s">
        <v>32</v>
      </c>
      <c r="B19" s="31" t="s">
        <v>33</v>
      </c>
      <c r="C19" s="9">
        <v>897</v>
      </c>
      <c r="D19" s="7">
        <v>223</v>
      </c>
      <c r="E19" s="7">
        <v>0</v>
      </c>
      <c r="F19" s="7">
        <v>0</v>
      </c>
    </row>
    <row r="20" spans="1:6" ht="43.5" customHeight="1">
      <c r="A20" s="30" t="s">
        <v>34</v>
      </c>
      <c r="B20" s="32" t="s">
        <v>35</v>
      </c>
      <c r="C20" s="9">
        <v>0</v>
      </c>
      <c r="D20" s="7">
        <v>0</v>
      </c>
      <c r="E20" s="7">
        <v>0</v>
      </c>
      <c r="F20" s="7">
        <v>0</v>
      </c>
    </row>
    <row r="21" spans="1:6" ht="12.75">
      <c r="A21" s="27" t="s">
        <v>36</v>
      </c>
      <c r="B21" s="28" t="s">
        <v>37</v>
      </c>
      <c r="C21" s="9">
        <f>C22+C28+C39+C29+C30+C31+C32+C33+C34+C35+C36+C37+C38</f>
        <v>111532</v>
      </c>
      <c r="D21" s="9">
        <f>D22+D28+D39+D29+D30+D31+D32+D33+D34+D35+D36+D37+D38</f>
        <v>25824</v>
      </c>
      <c r="E21" s="9">
        <f>E22+E28+E39+E29+E30+E31+E32+E33+E34+E35+E36+E37+E38</f>
        <v>31064.82</v>
      </c>
      <c r="F21" s="9">
        <f>F22+F28+F39+F29+F30+F31+F32+F33+F34+F35+F36+F37+F38</f>
        <v>11727.189999999997</v>
      </c>
    </row>
    <row r="22" spans="1:6" ht="25.5">
      <c r="A22" s="27" t="s">
        <v>38</v>
      </c>
      <c r="B22" s="28" t="s">
        <v>39</v>
      </c>
      <c r="C22" s="9">
        <f>C23+C24+C25+C26+C27</f>
        <v>110481</v>
      </c>
      <c r="D22" s="9">
        <f>D23+D24+D25+D26+D27</f>
        <v>25575</v>
      </c>
      <c r="E22" s="9">
        <f>E23+E24+E25+E26+E27</f>
        <v>30547.35</v>
      </c>
      <c r="F22" s="9">
        <f>F23+F24+F25+F26+F27</f>
        <v>11459.939999999999</v>
      </c>
    </row>
    <row r="23" spans="1:6" ht="25.5">
      <c r="A23" s="30" t="s">
        <v>40</v>
      </c>
      <c r="B23" s="31" t="s">
        <v>41</v>
      </c>
      <c r="C23" s="9">
        <v>90853</v>
      </c>
      <c r="D23" s="7">
        <v>21050</v>
      </c>
      <c r="E23" s="7">
        <v>22627.13</v>
      </c>
      <c r="F23" s="7">
        <v>8538.49</v>
      </c>
    </row>
    <row r="24" spans="1:6" ht="41.25" customHeight="1">
      <c r="A24" s="30" t="s">
        <v>42</v>
      </c>
      <c r="B24" s="33" t="s">
        <v>43</v>
      </c>
      <c r="C24" s="9">
        <v>14528</v>
      </c>
      <c r="D24" s="7">
        <v>3350</v>
      </c>
      <c r="E24" s="7">
        <v>3349.73</v>
      </c>
      <c r="F24" s="7">
        <v>1310.41</v>
      </c>
    </row>
    <row r="25" spans="1:6" ht="18.75" customHeight="1">
      <c r="A25" s="30" t="s">
        <v>44</v>
      </c>
      <c r="B25" s="31" t="s">
        <v>45</v>
      </c>
      <c r="C25" s="9">
        <v>100</v>
      </c>
      <c r="D25" s="7">
        <v>16</v>
      </c>
      <c r="E25" s="7">
        <v>15.21</v>
      </c>
      <c r="F25" s="7">
        <v>4.33</v>
      </c>
    </row>
    <row r="26" spans="1:6" ht="12.75">
      <c r="A26" s="30" t="s">
        <v>46</v>
      </c>
      <c r="B26" s="31" t="s">
        <v>47</v>
      </c>
      <c r="C26" s="9">
        <v>5000</v>
      </c>
      <c r="D26" s="7">
        <v>1159</v>
      </c>
      <c r="E26" s="7">
        <v>4555.28</v>
      </c>
      <c r="F26" s="7">
        <v>1606.71</v>
      </c>
    </row>
    <row r="27" spans="1:6" ht="12.75">
      <c r="A27" s="30" t="s">
        <v>48</v>
      </c>
      <c r="B27" s="31" t="s">
        <v>49</v>
      </c>
      <c r="C27" s="9">
        <v>0</v>
      </c>
      <c r="D27" s="7">
        <v>0</v>
      </c>
      <c r="E27" s="7">
        <v>0</v>
      </c>
      <c r="F27" s="7">
        <v>0</v>
      </c>
    </row>
    <row r="28" spans="1:6" ht="12.75">
      <c r="A28" s="30" t="s">
        <v>50</v>
      </c>
      <c r="B28" s="31" t="s">
        <v>51</v>
      </c>
      <c r="C28" s="9">
        <v>14</v>
      </c>
      <c r="D28" s="7">
        <v>3</v>
      </c>
      <c r="E28" s="7">
        <v>0</v>
      </c>
      <c r="F28" s="7">
        <v>0</v>
      </c>
    </row>
    <row r="29" spans="1:6" ht="24">
      <c r="A29" s="30" t="s">
        <v>52</v>
      </c>
      <c r="B29" s="34" t="s">
        <v>53</v>
      </c>
      <c r="C29" s="9">
        <v>0</v>
      </c>
      <c r="D29" s="7">
        <v>0</v>
      </c>
      <c r="E29" s="7">
        <v>0</v>
      </c>
      <c r="F29" s="7">
        <v>0</v>
      </c>
    </row>
    <row r="30" spans="1:6" ht="38.25">
      <c r="A30" s="30" t="s">
        <v>54</v>
      </c>
      <c r="B30" s="31" t="s">
        <v>55</v>
      </c>
      <c r="C30" s="9">
        <v>45</v>
      </c>
      <c r="D30" s="7">
        <v>11</v>
      </c>
      <c r="E30" s="7">
        <v>7.16</v>
      </c>
      <c r="F30" s="7">
        <v>1.99</v>
      </c>
    </row>
    <row r="31" spans="1:6" ht="51">
      <c r="A31" s="30" t="s">
        <v>56</v>
      </c>
      <c r="B31" s="31" t="s">
        <v>57</v>
      </c>
      <c r="C31" s="9">
        <v>241</v>
      </c>
      <c r="D31" s="7">
        <v>57</v>
      </c>
      <c r="E31" s="7">
        <v>76.37</v>
      </c>
      <c r="F31" s="7">
        <v>27.97</v>
      </c>
    </row>
    <row r="32" spans="1:6" ht="38.25">
      <c r="A32" s="30" t="s">
        <v>58</v>
      </c>
      <c r="B32" s="31" t="s">
        <v>59</v>
      </c>
      <c r="C32" s="9">
        <v>0</v>
      </c>
      <c r="D32" s="7">
        <v>0</v>
      </c>
      <c r="E32" s="7">
        <v>0</v>
      </c>
      <c r="F32" s="7">
        <v>0</v>
      </c>
    </row>
    <row r="33" spans="1:6" ht="38.25">
      <c r="A33" s="30" t="s">
        <v>60</v>
      </c>
      <c r="B33" s="31" t="s">
        <v>61</v>
      </c>
      <c r="C33" s="9">
        <v>0</v>
      </c>
      <c r="D33" s="7">
        <v>0</v>
      </c>
      <c r="E33" s="7">
        <v>0</v>
      </c>
      <c r="F33" s="7">
        <v>0</v>
      </c>
    </row>
    <row r="34" spans="1:6" ht="38.25">
      <c r="A34" s="30" t="s">
        <v>62</v>
      </c>
      <c r="B34" s="31" t="s">
        <v>63</v>
      </c>
      <c r="C34" s="9">
        <v>0</v>
      </c>
      <c r="D34" s="7">
        <v>0</v>
      </c>
      <c r="E34" s="7">
        <v>0</v>
      </c>
      <c r="F34" s="7">
        <v>0</v>
      </c>
    </row>
    <row r="35" spans="1:6" ht="38.25">
      <c r="A35" s="30" t="s">
        <v>64</v>
      </c>
      <c r="B35" s="31" t="s">
        <v>65</v>
      </c>
      <c r="C35" s="9">
        <v>0</v>
      </c>
      <c r="D35" s="7">
        <v>0</v>
      </c>
      <c r="E35" s="7">
        <v>0</v>
      </c>
      <c r="F35" s="7">
        <v>0</v>
      </c>
    </row>
    <row r="36" spans="1:6" ht="25.5">
      <c r="A36" s="30" t="s">
        <v>66</v>
      </c>
      <c r="B36" s="31" t="s">
        <v>67</v>
      </c>
      <c r="C36" s="9">
        <v>1</v>
      </c>
      <c r="D36" s="7">
        <v>1</v>
      </c>
      <c r="E36" s="7">
        <v>23.08</v>
      </c>
      <c r="F36" s="7">
        <v>4.22</v>
      </c>
    </row>
    <row r="37" spans="1:6" ht="30" customHeight="1">
      <c r="A37" s="30" t="s">
        <v>68</v>
      </c>
      <c r="B37" s="31" t="s">
        <v>69</v>
      </c>
      <c r="C37" s="9">
        <v>750</v>
      </c>
      <c r="D37" s="7">
        <v>177</v>
      </c>
      <c r="E37" s="7">
        <v>256.89</v>
      </c>
      <c r="F37" s="7">
        <v>179.61</v>
      </c>
    </row>
    <row r="38" spans="1:6" ht="17.25" customHeight="1">
      <c r="A38" s="30" t="s">
        <v>377</v>
      </c>
      <c r="B38" s="31" t="s">
        <v>70</v>
      </c>
      <c r="C38" s="9">
        <v>0</v>
      </c>
      <c r="D38" s="7">
        <v>0</v>
      </c>
      <c r="E38" s="7">
        <v>153.97</v>
      </c>
      <c r="F38" s="7">
        <v>53.46</v>
      </c>
    </row>
    <row r="39" spans="1:6" ht="12.75">
      <c r="A39" s="30" t="s">
        <v>71</v>
      </c>
      <c r="B39" s="31" t="s">
        <v>72</v>
      </c>
      <c r="C39" s="9">
        <v>0</v>
      </c>
      <c r="D39" s="7">
        <v>0</v>
      </c>
      <c r="E39" s="7">
        <v>0</v>
      </c>
      <c r="F39" s="7">
        <v>0</v>
      </c>
    </row>
    <row r="40" spans="1:85" ht="12.75">
      <c r="A40" s="27" t="s">
        <v>73</v>
      </c>
      <c r="B40" s="28" t="s">
        <v>74</v>
      </c>
      <c r="C40" s="9">
        <f>+C41+C46</f>
        <v>496</v>
      </c>
      <c r="D40" s="9">
        <f>+D41+D46</f>
        <v>103</v>
      </c>
      <c r="E40" s="9">
        <f>+E41+E46</f>
        <v>95.36</v>
      </c>
      <c r="F40" s="9">
        <f>+F41+F46</f>
        <v>35.75</v>
      </c>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row>
    <row r="41" spans="1:6" ht="12.75">
      <c r="A41" s="27" t="s">
        <v>75</v>
      </c>
      <c r="B41" s="28" t="s">
        <v>76</v>
      </c>
      <c r="C41" s="9">
        <f>+C42+C44</f>
        <v>0</v>
      </c>
      <c r="D41" s="9">
        <f>+D42+D44</f>
        <v>0</v>
      </c>
      <c r="E41" s="9">
        <f>+E42+E44</f>
        <v>0</v>
      </c>
      <c r="F41" s="9">
        <f>+F42+F44</f>
        <v>0</v>
      </c>
    </row>
    <row r="42" spans="1:6" ht="12.75">
      <c r="A42" s="27" t="s">
        <v>77</v>
      </c>
      <c r="B42" s="28" t="s">
        <v>78</v>
      </c>
      <c r="C42" s="9">
        <f>+C43</f>
        <v>0</v>
      </c>
      <c r="D42" s="9">
        <f>+D43</f>
        <v>0</v>
      </c>
      <c r="E42" s="9">
        <f>+E43</f>
        <v>0</v>
      </c>
      <c r="F42" s="9">
        <f>+F43</f>
        <v>0</v>
      </c>
    </row>
    <row r="43" spans="1:6" ht="12.75">
      <c r="A43" s="30" t="s">
        <v>79</v>
      </c>
      <c r="B43" s="31" t="s">
        <v>80</v>
      </c>
      <c r="C43" s="9">
        <v>0</v>
      </c>
      <c r="D43" s="7">
        <v>0</v>
      </c>
      <c r="E43" s="7">
        <v>0</v>
      </c>
      <c r="F43" s="7">
        <v>0</v>
      </c>
    </row>
    <row r="44" spans="1:6" ht="12.75">
      <c r="A44" s="27" t="s">
        <v>81</v>
      </c>
      <c r="B44" s="28" t="s">
        <v>82</v>
      </c>
      <c r="C44" s="9">
        <f>+C45</f>
        <v>0</v>
      </c>
      <c r="D44" s="9">
        <f>+D45</f>
        <v>0</v>
      </c>
      <c r="E44" s="9">
        <f>+E45</f>
        <v>0</v>
      </c>
      <c r="F44" s="9">
        <f>+F45</f>
        <v>0</v>
      </c>
    </row>
    <row r="45" spans="1:6" ht="12.75">
      <c r="A45" s="30" t="s">
        <v>83</v>
      </c>
      <c r="B45" s="31" t="s">
        <v>84</v>
      </c>
      <c r="C45" s="9">
        <v>0</v>
      </c>
      <c r="D45" s="7">
        <v>0</v>
      </c>
      <c r="E45" s="7">
        <v>0</v>
      </c>
      <c r="F45" s="7">
        <v>0</v>
      </c>
    </row>
    <row r="46" spans="1:85" s="10" customFormat="1" ht="12.75">
      <c r="A46" s="35" t="s">
        <v>85</v>
      </c>
      <c r="B46" s="28" t="s">
        <v>86</v>
      </c>
      <c r="C46" s="9">
        <f>+C47+C50</f>
        <v>496</v>
      </c>
      <c r="D46" s="9">
        <f>+D47+D50</f>
        <v>103</v>
      </c>
      <c r="E46" s="9">
        <f>+E47+E50</f>
        <v>95.36</v>
      </c>
      <c r="F46" s="9">
        <f>+F47+F50</f>
        <v>35.75</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row>
    <row r="47" spans="1:6" ht="12.75">
      <c r="A47" s="27" t="s">
        <v>87</v>
      </c>
      <c r="B47" s="28" t="s">
        <v>88</v>
      </c>
      <c r="C47" s="9">
        <f>C49+C48</f>
        <v>496</v>
      </c>
      <c r="D47" s="9">
        <f>D49+D48</f>
        <v>103</v>
      </c>
      <c r="E47" s="9">
        <f>E49+E48</f>
        <v>95.36</v>
      </c>
      <c r="F47" s="9">
        <f>F49+F48</f>
        <v>35.75</v>
      </c>
    </row>
    <row r="48" spans="1:6" ht="12.75">
      <c r="A48" s="29">
        <v>3624</v>
      </c>
      <c r="B48" s="28" t="s">
        <v>89</v>
      </c>
      <c r="C48" s="9">
        <v>0</v>
      </c>
      <c r="D48" s="9">
        <v>0</v>
      </c>
      <c r="E48" s="9">
        <v>-1.03</v>
      </c>
      <c r="F48" s="9">
        <v>0</v>
      </c>
    </row>
    <row r="49" spans="1:6" ht="12.75">
      <c r="A49" s="30" t="s">
        <v>90</v>
      </c>
      <c r="B49" s="36" t="s">
        <v>91</v>
      </c>
      <c r="C49" s="9">
        <v>496</v>
      </c>
      <c r="D49" s="7">
        <v>103</v>
      </c>
      <c r="E49" s="7">
        <v>96.39</v>
      </c>
      <c r="F49" s="7">
        <v>35.75</v>
      </c>
    </row>
    <row r="50" spans="1:6" ht="12.75">
      <c r="A50" s="27" t="s">
        <v>92</v>
      </c>
      <c r="B50" s="28" t="s">
        <v>93</v>
      </c>
      <c r="C50" s="9">
        <f>C51</f>
        <v>0</v>
      </c>
      <c r="D50" s="9">
        <f>D51</f>
        <v>0</v>
      </c>
      <c r="E50" s="9">
        <f>E51</f>
        <v>0</v>
      </c>
      <c r="F50" s="9">
        <f>F51</f>
        <v>0</v>
      </c>
    </row>
    <row r="51" spans="1:6" ht="12.75">
      <c r="A51" s="30" t="s">
        <v>94</v>
      </c>
      <c r="B51" s="36" t="s">
        <v>95</v>
      </c>
      <c r="C51" s="9">
        <v>0</v>
      </c>
      <c r="D51" s="7">
        <v>0</v>
      </c>
      <c r="E51" s="7">
        <v>0</v>
      </c>
      <c r="F51" s="7">
        <v>0</v>
      </c>
    </row>
    <row r="52" spans="1:6" ht="12.75">
      <c r="A52" s="27" t="s">
        <v>96</v>
      </c>
      <c r="B52" s="28" t="s">
        <v>97</v>
      </c>
      <c r="C52" s="9">
        <f>+C53</f>
        <v>6034.24</v>
      </c>
      <c r="D52" s="9">
        <f>+D53</f>
        <v>1779.41</v>
      </c>
      <c r="E52" s="9">
        <f>+E53</f>
        <v>878.26</v>
      </c>
      <c r="F52" s="9">
        <f>+F53</f>
        <v>297.79</v>
      </c>
    </row>
    <row r="53" spans="1:6" ht="16.5" customHeight="1">
      <c r="A53" s="27" t="s">
        <v>98</v>
      </c>
      <c r="B53" s="28" t="s">
        <v>99</v>
      </c>
      <c r="C53" s="9">
        <f>+C54+C65</f>
        <v>6034.24</v>
      </c>
      <c r="D53" s="9">
        <f>+D54+D65</f>
        <v>1779.41</v>
      </c>
      <c r="E53" s="9">
        <f>+E54+E65</f>
        <v>878.26</v>
      </c>
      <c r="F53" s="9">
        <f>+F54+F65</f>
        <v>297.79</v>
      </c>
    </row>
    <row r="54" spans="1:6" ht="12.75">
      <c r="A54" s="27" t="s">
        <v>100</v>
      </c>
      <c r="B54" s="28" t="s">
        <v>101</v>
      </c>
      <c r="C54" s="9">
        <f>C55+C56+C57+C58+C60+C61+C62+C63+C59+C64</f>
        <v>3999.24</v>
      </c>
      <c r="D54" s="9">
        <f>D55+D56+D57+D58+D60+D61+D62+D63+D59+D64</f>
        <v>1107.46</v>
      </c>
      <c r="E54" s="9">
        <f>E55+E56+E57+E58+E60+E61+E62+E63+E59+E64</f>
        <v>678.51</v>
      </c>
      <c r="F54" s="9">
        <f>F55+F56+F57+F58+F60+F61+F62+F63+F59+F64</f>
        <v>230.74</v>
      </c>
    </row>
    <row r="55" spans="1:6" ht="25.5">
      <c r="A55" s="30" t="s">
        <v>102</v>
      </c>
      <c r="B55" s="36" t="s">
        <v>103</v>
      </c>
      <c r="C55" s="9">
        <v>0</v>
      </c>
      <c r="D55" s="7">
        <v>0</v>
      </c>
      <c r="E55" s="7">
        <v>0</v>
      </c>
      <c r="F55" s="7">
        <v>0</v>
      </c>
    </row>
    <row r="56" spans="1:6" ht="25.5">
      <c r="A56" s="30" t="s">
        <v>104</v>
      </c>
      <c r="B56" s="36" t="s">
        <v>105</v>
      </c>
      <c r="C56" s="9">
        <v>28</v>
      </c>
      <c r="D56" s="7">
        <v>5</v>
      </c>
      <c r="E56" s="7">
        <v>156.8</v>
      </c>
      <c r="F56" s="7">
        <v>51.83</v>
      </c>
    </row>
    <row r="57" spans="1:6" ht="25.5">
      <c r="A57" s="37" t="s">
        <v>106</v>
      </c>
      <c r="B57" s="36" t="s">
        <v>107</v>
      </c>
      <c r="C57" s="9">
        <v>0</v>
      </c>
      <c r="D57" s="7">
        <v>0</v>
      </c>
      <c r="E57" s="7">
        <v>0</v>
      </c>
      <c r="F57" s="7">
        <v>0</v>
      </c>
    </row>
    <row r="58" spans="1:6" ht="25.5">
      <c r="A58" s="30" t="s">
        <v>108</v>
      </c>
      <c r="B58" s="38" t="s">
        <v>109</v>
      </c>
      <c r="C58" s="9">
        <v>2054</v>
      </c>
      <c r="D58" s="7">
        <v>497</v>
      </c>
      <c r="E58" s="7">
        <v>521.71</v>
      </c>
      <c r="F58" s="7">
        <v>178.91</v>
      </c>
    </row>
    <row r="59" spans="1:6" ht="12.75">
      <c r="A59" s="30" t="s">
        <v>110</v>
      </c>
      <c r="B59" s="38" t="s">
        <v>111</v>
      </c>
      <c r="C59" s="9">
        <v>0</v>
      </c>
      <c r="D59" s="7">
        <v>0</v>
      </c>
      <c r="E59" s="7">
        <v>0</v>
      </c>
      <c r="F59" s="7">
        <v>0</v>
      </c>
    </row>
    <row r="60" spans="1:6" ht="25.5">
      <c r="A60" s="30" t="s">
        <v>112</v>
      </c>
      <c r="B60" s="38" t="s">
        <v>113</v>
      </c>
      <c r="C60" s="9">
        <v>0</v>
      </c>
      <c r="D60" s="7">
        <v>0</v>
      </c>
      <c r="E60" s="7">
        <v>0</v>
      </c>
      <c r="F60" s="7">
        <v>0</v>
      </c>
    </row>
    <row r="61" spans="1:6" ht="25.5">
      <c r="A61" s="30" t="s">
        <v>114</v>
      </c>
      <c r="B61" s="38" t="s">
        <v>115</v>
      </c>
      <c r="C61" s="9">
        <v>0</v>
      </c>
      <c r="D61" s="7">
        <v>0</v>
      </c>
      <c r="E61" s="7">
        <v>0</v>
      </c>
      <c r="F61" s="7">
        <v>0</v>
      </c>
    </row>
    <row r="62" spans="1:6" ht="25.5">
      <c r="A62" s="30" t="s">
        <v>116</v>
      </c>
      <c r="B62" s="38" t="s">
        <v>117</v>
      </c>
      <c r="C62" s="9">
        <v>0</v>
      </c>
      <c r="D62" s="7">
        <v>0</v>
      </c>
      <c r="E62" s="7">
        <v>0</v>
      </c>
      <c r="F62" s="7">
        <v>0</v>
      </c>
    </row>
    <row r="63" spans="1:6" ht="51">
      <c r="A63" s="30" t="s">
        <v>118</v>
      </c>
      <c r="B63" s="38" t="s">
        <v>119</v>
      </c>
      <c r="C63" s="9">
        <v>0</v>
      </c>
      <c r="D63" s="7">
        <v>0</v>
      </c>
      <c r="E63" s="7">
        <v>0</v>
      </c>
      <c r="F63" s="7">
        <v>0</v>
      </c>
    </row>
    <row r="64" spans="1:6" ht="25.5">
      <c r="A64" s="30" t="s">
        <v>120</v>
      </c>
      <c r="B64" s="38" t="s">
        <v>121</v>
      </c>
      <c r="C64" s="9">
        <v>1917.24</v>
      </c>
      <c r="D64" s="7">
        <v>605.46</v>
      </c>
      <c r="E64" s="7">
        <v>0</v>
      </c>
      <c r="F64" s="7">
        <v>0</v>
      </c>
    </row>
    <row r="65" spans="1:6" ht="12.75">
      <c r="A65" s="27" t="s">
        <v>122</v>
      </c>
      <c r="B65" s="28" t="s">
        <v>123</v>
      </c>
      <c r="C65" s="9">
        <f>+C66+C67+C68+C69+C70+C71+C72+C73</f>
        <v>2035</v>
      </c>
      <c r="D65" s="9">
        <f>+D66+D67+D68+D69+D70+D71+D72+D73</f>
        <v>671.95</v>
      </c>
      <c r="E65" s="9">
        <f>+E66+E67+E68+E69+E70+E71+E72+E73</f>
        <v>199.74999999999997</v>
      </c>
      <c r="F65" s="9">
        <f>+F66+F67+F68+F69+F70+F71+F72+F73</f>
        <v>67.05</v>
      </c>
    </row>
    <row r="66" spans="1:85" ht="25.5">
      <c r="A66" s="30" t="s">
        <v>124</v>
      </c>
      <c r="B66" s="31" t="s">
        <v>125</v>
      </c>
      <c r="C66" s="9">
        <v>0</v>
      </c>
      <c r="D66" s="7">
        <v>0</v>
      </c>
      <c r="E66" s="7">
        <v>0</v>
      </c>
      <c r="F66" s="7">
        <v>0</v>
      </c>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row>
    <row r="67" spans="1:85" ht="25.5">
      <c r="A67" s="30" t="s">
        <v>126</v>
      </c>
      <c r="B67" s="39" t="s">
        <v>109</v>
      </c>
      <c r="C67" s="9">
        <v>0</v>
      </c>
      <c r="D67" s="7">
        <v>0</v>
      </c>
      <c r="E67" s="7">
        <v>0</v>
      </c>
      <c r="F67" s="7">
        <v>0</v>
      </c>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row>
    <row r="68" spans="1:85" ht="38.25">
      <c r="A68" s="30" t="s">
        <v>127</v>
      </c>
      <c r="B68" s="31" t="s">
        <v>128</v>
      </c>
      <c r="C68" s="9">
        <v>0</v>
      </c>
      <c r="D68" s="7">
        <v>0</v>
      </c>
      <c r="E68" s="7">
        <v>0</v>
      </c>
      <c r="F68" s="7">
        <v>0</v>
      </c>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row>
    <row r="69" spans="1:85" ht="38.25">
      <c r="A69" s="30" t="s">
        <v>129</v>
      </c>
      <c r="B69" s="31" t="s">
        <v>130</v>
      </c>
      <c r="C69" s="9">
        <v>24</v>
      </c>
      <c r="D69" s="7">
        <v>6</v>
      </c>
      <c r="E69" s="7">
        <v>0.14</v>
      </c>
      <c r="F69" s="7">
        <v>0.23</v>
      </c>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row>
    <row r="70" spans="1:85" ht="25.5">
      <c r="A70" s="30" t="s">
        <v>131</v>
      </c>
      <c r="B70" s="31" t="s">
        <v>113</v>
      </c>
      <c r="C70" s="9">
        <v>0</v>
      </c>
      <c r="D70" s="7">
        <v>0</v>
      </c>
      <c r="E70" s="7">
        <v>198.41</v>
      </c>
      <c r="F70" s="7">
        <v>66.33</v>
      </c>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row>
    <row r="71" spans="1:85" ht="17.25" customHeight="1">
      <c r="A71" s="34" t="s">
        <v>132</v>
      </c>
      <c r="B71" s="40" t="s">
        <v>133</v>
      </c>
      <c r="C71" s="9">
        <v>2010</v>
      </c>
      <c r="D71" s="7">
        <v>664.95</v>
      </c>
      <c r="E71" s="7">
        <v>0</v>
      </c>
      <c r="F71" s="7">
        <v>0</v>
      </c>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row>
    <row r="72" spans="1:6" s="20" customFormat="1" ht="48.75" customHeight="1">
      <c r="A72" s="31" t="s">
        <v>134</v>
      </c>
      <c r="B72" s="41" t="s">
        <v>135</v>
      </c>
      <c r="C72" s="9">
        <v>1</v>
      </c>
      <c r="D72" s="7">
        <v>1</v>
      </c>
      <c r="E72" s="7">
        <v>1.2</v>
      </c>
      <c r="F72" s="7">
        <v>0.49</v>
      </c>
    </row>
    <row r="73" spans="1:6" s="20" customFormat="1" ht="25.5">
      <c r="A73" s="31" t="s">
        <v>136</v>
      </c>
      <c r="B73" s="42" t="s">
        <v>137</v>
      </c>
      <c r="C73" s="9">
        <v>0</v>
      </c>
      <c r="D73" s="7">
        <v>0</v>
      </c>
      <c r="E73" s="7">
        <v>0</v>
      </c>
      <c r="F73" s="7">
        <v>0</v>
      </c>
    </row>
    <row r="74" spans="1:6" s="20" customFormat="1" ht="30">
      <c r="A74" s="43" t="s">
        <v>138</v>
      </c>
      <c r="B74" s="44" t="s">
        <v>139</v>
      </c>
      <c r="C74" s="9">
        <f>+C75+C78</f>
        <v>0</v>
      </c>
      <c r="D74" s="9">
        <f>+D75+D78</f>
        <v>0</v>
      </c>
      <c r="E74" s="9">
        <f>+E75+E78</f>
        <v>0</v>
      </c>
      <c r="F74" s="9">
        <f>+F75+F78</f>
        <v>0</v>
      </c>
    </row>
    <row r="75" spans="1:85" s="20" customFormat="1" ht="14.25">
      <c r="A75" s="45" t="s">
        <v>140</v>
      </c>
      <c r="B75" s="46" t="s">
        <v>141</v>
      </c>
      <c r="C75" s="9">
        <v>0</v>
      </c>
      <c r="D75" s="7">
        <v>0</v>
      </c>
      <c r="E75" s="7">
        <v>0</v>
      </c>
      <c r="F75" s="7">
        <v>0</v>
      </c>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row>
    <row r="76" spans="1:6" s="20" customFormat="1" ht="14.25">
      <c r="A76" s="45"/>
      <c r="B76" s="47" t="s">
        <v>142</v>
      </c>
      <c r="C76" s="9">
        <v>0</v>
      </c>
      <c r="D76" s="7">
        <v>0</v>
      </c>
      <c r="E76" s="7">
        <v>0</v>
      </c>
      <c r="F76" s="7">
        <v>0</v>
      </c>
    </row>
    <row r="77" spans="1:6" s="20" customFormat="1" ht="14.25">
      <c r="A77" s="45"/>
      <c r="B77" s="47" t="s">
        <v>143</v>
      </c>
      <c r="C77" s="9">
        <v>0</v>
      </c>
      <c r="D77" s="7">
        <v>0</v>
      </c>
      <c r="E77" s="7">
        <v>0</v>
      </c>
      <c r="F77" s="7">
        <v>0</v>
      </c>
    </row>
    <row r="78" spans="1:6" s="20" customFormat="1" ht="14.25">
      <c r="A78" s="45" t="s">
        <v>144</v>
      </c>
      <c r="B78" s="48" t="s">
        <v>145</v>
      </c>
      <c r="C78" s="9">
        <v>0</v>
      </c>
      <c r="D78" s="7">
        <v>0</v>
      </c>
      <c r="E78" s="7">
        <v>0</v>
      </c>
      <c r="F78" s="7">
        <v>0</v>
      </c>
    </row>
    <row r="79" spans="1:4" s="20" customFormat="1" ht="14.25">
      <c r="A79" s="124" t="s">
        <v>146</v>
      </c>
      <c r="B79" s="124"/>
      <c r="C79" s="23"/>
      <c r="D79" s="23"/>
    </row>
    <row r="80" spans="1:4" s="20" customFormat="1" ht="12.75">
      <c r="A80" s="11"/>
      <c r="C80" s="23"/>
      <c r="D80" s="23"/>
    </row>
    <row r="81" spans="1:85" s="24" customFormat="1" ht="15">
      <c r="A81" s="12"/>
      <c r="B81" s="113" t="s">
        <v>147</v>
      </c>
      <c r="C81" s="25"/>
      <c r="D81" s="113" t="s">
        <v>373</v>
      </c>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1:5" s="20" customFormat="1" ht="15">
      <c r="A82" s="11"/>
      <c r="B82" s="113" t="s">
        <v>375</v>
      </c>
      <c r="C82" s="23"/>
      <c r="D82" s="113" t="s">
        <v>374</v>
      </c>
      <c r="E82" s="24"/>
    </row>
    <row r="83" spans="1:5" s="20" customFormat="1" ht="14.25">
      <c r="A83" s="11"/>
      <c r="C83" s="23"/>
      <c r="D83" s="24"/>
      <c r="E83" s="24"/>
    </row>
    <row r="84" spans="1:4" s="20" customFormat="1" ht="12.75">
      <c r="A84" s="11"/>
      <c r="C84" s="23"/>
      <c r="D84" s="23"/>
    </row>
    <row r="85" spans="1:4" s="20" customFormat="1" ht="12.75">
      <c r="A85" s="11"/>
      <c r="C85" s="23"/>
      <c r="D85" s="23"/>
    </row>
    <row r="86" spans="1:4" s="20" customFormat="1" ht="12.75">
      <c r="A86" s="11"/>
      <c r="C86" s="23"/>
      <c r="D86" s="23"/>
    </row>
    <row r="87" spans="1:4" s="20" customFormat="1" ht="12.75">
      <c r="A87" s="11"/>
      <c r="C87" s="23"/>
      <c r="D87" s="23"/>
    </row>
    <row r="88" spans="1:4" s="20" customFormat="1" ht="12.75">
      <c r="A88" s="11"/>
      <c r="C88" s="23"/>
      <c r="D88" s="23"/>
    </row>
    <row r="89" spans="1:4" s="20" customFormat="1" ht="12.75">
      <c r="A89" s="11"/>
      <c r="C89" s="23"/>
      <c r="D89" s="23"/>
    </row>
    <row r="90" spans="1:4" s="20" customFormat="1" ht="12.75">
      <c r="A90" s="11"/>
      <c r="C90" s="23"/>
      <c r="D90" s="23"/>
    </row>
    <row r="91" spans="1:4" s="20" customFormat="1" ht="12.75">
      <c r="A91" s="11"/>
      <c r="C91" s="23"/>
      <c r="D91" s="23"/>
    </row>
    <row r="92" spans="1:4" s="20" customFormat="1" ht="12.75">
      <c r="A92" s="11"/>
      <c r="C92" s="23"/>
      <c r="D92" s="23"/>
    </row>
    <row r="93" spans="1:4" s="20" customFormat="1" ht="12" customHeight="1">
      <c r="A93" s="11"/>
      <c r="C93" s="23"/>
      <c r="D93" s="23"/>
    </row>
    <row r="94" spans="1:4" s="20" customFormat="1" ht="12.75">
      <c r="A94" s="11"/>
      <c r="C94" s="23"/>
      <c r="D94" s="23"/>
    </row>
    <row r="95" spans="1:4" s="20" customFormat="1" ht="12.75">
      <c r="A95" s="11"/>
      <c r="C95" s="23"/>
      <c r="D95" s="23"/>
    </row>
    <row r="96" spans="1:4" s="20" customFormat="1" ht="12.75">
      <c r="A96" s="11"/>
      <c r="C96" s="23"/>
      <c r="D96" s="23"/>
    </row>
    <row r="97" spans="1:4" s="20" customFormat="1" ht="12.75">
      <c r="A97" s="11"/>
      <c r="C97" s="23"/>
      <c r="D97" s="23"/>
    </row>
    <row r="98" spans="1:4" s="20" customFormat="1" ht="12.75">
      <c r="A98" s="11"/>
      <c r="C98" s="23"/>
      <c r="D98" s="23"/>
    </row>
    <row r="99" spans="1:4" s="20" customFormat="1" ht="12.75">
      <c r="A99" s="11"/>
      <c r="C99" s="23"/>
      <c r="D99" s="23"/>
    </row>
    <row r="100" spans="1:4" s="20" customFormat="1" ht="12.75">
      <c r="A100" s="11"/>
      <c r="C100" s="23"/>
      <c r="D100" s="23"/>
    </row>
    <row r="101" spans="1:4" s="20" customFormat="1" ht="12.75">
      <c r="A101" s="11"/>
      <c r="C101" s="23"/>
      <c r="D101" s="23"/>
    </row>
    <row r="102" spans="1:4" s="20" customFormat="1" ht="12.75">
      <c r="A102" s="11"/>
      <c r="C102" s="23"/>
      <c r="D102" s="23"/>
    </row>
    <row r="103" spans="1:4" s="20" customFormat="1" ht="12.75">
      <c r="A103" s="11"/>
      <c r="C103" s="23"/>
      <c r="D103" s="23"/>
    </row>
    <row r="104" spans="1:4" s="20" customFormat="1" ht="12.75">
      <c r="A104" s="11"/>
      <c r="C104" s="23"/>
      <c r="D104" s="23"/>
    </row>
    <row r="105" spans="1:4" s="20" customFormat="1" ht="12.75">
      <c r="A105" s="11"/>
      <c r="C105" s="23"/>
      <c r="D105" s="23"/>
    </row>
    <row r="106" spans="1:4" s="20" customFormat="1" ht="12.75">
      <c r="A106" s="11"/>
      <c r="C106" s="23"/>
      <c r="D106" s="23"/>
    </row>
    <row r="107" spans="1:4" s="20" customFormat="1" ht="12.75">
      <c r="A107" s="11"/>
      <c r="C107" s="23"/>
      <c r="D107" s="23"/>
    </row>
    <row r="108" spans="1:4" s="20" customFormat="1" ht="12.75">
      <c r="A108" s="11"/>
      <c r="C108" s="23"/>
      <c r="D108" s="23"/>
    </row>
    <row r="109" spans="1:4" s="20" customFormat="1" ht="12.75">
      <c r="A109" s="11"/>
      <c r="C109" s="23"/>
      <c r="D109" s="23"/>
    </row>
    <row r="110" spans="1:4" s="20" customFormat="1" ht="12.75">
      <c r="A110" s="11"/>
      <c r="C110" s="23"/>
      <c r="D110" s="23"/>
    </row>
    <row r="111" spans="1:4" s="20" customFormat="1" ht="12.75">
      <c r="A111" s="11"/>
      <c r="C111" s="23"/>
      <c r="D111" s="23"/>
    </row>
    <row r="112" spans="1:4" s="20" customFormat="1" ht="12.75">
      <c r="A112" s="11"/>
      <c r="C112" s="23"/>
      <c r="D112" s="23"/>
    </row>
    <row r="113" spans="1:4" s="20" customFormat="1" ht="12.75">
      <c r="A113" s="11"/>
      <c r="C113" s="23"/>
      <c r="D113" s="23"/>
    </row>
    <row r="114" spans="1:85" s="20" customFormat="1" ht="12.75">
      <c r="A114" s="11"/>
      <c r="C114" s="23"/>
      <c r="D114" s="23"/>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row>
    <row r="115" spans="1:85" s="20" customFormat="1" ht="12.75">
      <c r="A115" s="11"/>
      <c r="C115" s="23"/>
      <c r="D115" s="23"/>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row>
    <row r="116" spans="1:85" s="20" customFormat="1" ht="12.75">
      <c r="A116" s="11"/>
      <c r="C116" s="23"/>
      <c r="D116" s="23"/>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row>
    <row r="117" spans="1:85" s="20" customFormat="1" ht="12.75">
      <c r="A117" s="11"/>
      <c r="C117" s="23"/>
      <c r="D117" s="23"/>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row>
    <row r="118" spans="1:85" s="20" customFormat="1" ht="12.75">
      <c r="A118" s="11"/>
      <c r="C118" s="23"/>
      <c r="D118" s="23"/>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row>
    <row r="119" spans="1:85" s="20" customFormat="1" ht="12.75">
      <c r="A119" s="11"/>
      <c r="C119" s="23"/>
      <c r="D119" s="23"/>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row>
  </sheetData>
  <sheetProtection/>
  <protectedRanges>
    <protectedRange sqref="D43:F43 D15:F20 C52:F53 D49:F49 D66:D73 D45 E71:F73 C44:F44 C65:F65 D75:F78 D10:D11 E57:F64 E66:F67 D23:F39 D51 D55:D64 C46:F46" name="Zonă1"/>
  </protectedRanges>
  <mergeCells count="1">
    <mergeCell ref="A79:B79"/>
  </mergeCells>
  <printOptions/>
  <pageMargins left="0.29" right="0.33" top="0.45" bottom="0.3" header="0.2" footer="0.16"/>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tabColor indexed="14"/>
  </sheetPr>
  <dimension ref="A1:L162"/>
  <sheetViews>
    <sheetView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G1" sqref="G1"/>
    </sheetView>
  </sheetViews>
  <sheetFormatPr defaultColWidth="9.140625" defaultRowHeight="12.75"/>
  <cols>
    <col min="1" max="1" width="14.00390625" style="49" customWidth="1"/>
    <col min="2" max="2" width="47.8515625" style="21" customWidth="1"/>
    <col min="3" max="3" width="0.5625" style="21" customWidth="1"/>
    <col min="4" max="4" width="12.00390625" style="21" customWidth="1"/>
    <col min="5" max="5" width="13.140625" style="21" customWidth="1"/>
    <col min="6" max="6" width="11.57421875" style="21" bestFit="1" customWidth="1"/>
    <col min="7" max="7" width="13.57421875" style="21" customWidth="1"/>
    <col min="8" max="8" width="13.140625" style="21"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0" t="s">
        <v>379</v>
      </c>
      <c r="C1" s="51"/>
    </row>
    <row r="2" spans="2:3" ht="12.75">
      <c r="B2" s="51"/>
      <c r="C2" s="51"/>
    </row>
    <row r="3" spans="2:4" ht="12.75">
      <c r="B3" s="51"/>
      <c r="C3" s="51"/>
      <c r="D3" s="22"/>
    </row>
    <row r="4" spans="4:8" ht="12.75">
      <c r="D4" s="52"/>
      <c r="E4" s="52"/>
      <c r="F4" s="53"/>
      <c r="G4" s="54"/>
      <c r="H4" s="55" t="s">
        <v>149</v>
      </c>
    </row>
    <row r="5" spans="1:8" s="57" customFormat="1" ht="89.25">
      <c r="A5" s="56" t="s">
        <v>1</v>
      </c>
      <c r="B5" s="19" t="s">
        <v>2</v>
      </c>
      <c r="C5" s="19"/>
      <c r="D5" s="19" t="s">
        <v>150</v>
      </c>
      <c r="E5" s="5" t="s">
        <v>151</v>
      </c>
      <c r="F5" s="5" t="s">
        <v>152</v>
      </c>
      <c r="G5" s="19" t="s">
        <v>153</v>
      </c>
      <c r="H5" s="19" t="s">
        <v>154</v>
      </c>
    </row>
    <row r="6" spans="1:8" ht="12.75">
      <c r="A6" s="58"/>
      <c r="B6" s="6" t="s">
        <v>155</v>
      </c>
      <c r="C6" s="6"/>
      <c r="D6" s="59">
        <v>1</v>
      </c>
      <c r="E6" s="59">
        <v>2</v>
      </c>
      <c r="F6" s="59">
        <v>3</v>
      </c>
      <c r="G6" s="59">
        <v>4</v>
      </c>
      <c r="H6" s="59" t="s">
        <v>156</v>
      </c>
    </row>
    <row r="7" spans="1:12" s="10" customFormat="1" ht="12.75">
      <c r="A7" s="60" t="s">
        <v>157</v>
      </c>
      <c r="B7" s="61" t="s">
        <v>158</v>
      </c>
      <c r="C7" s="62">
        <f aca="true" t="shared" si="0" ref="C7:H7">+C8+C14</f>
        <v>0</v>
      </c>
      <c r="D7" s="62">
        <f t="shared" si="0"/>
        <v>355696.79</v>
      </c>
      <c r="E7" s="62">
        <f t="shared" si="0"/>
        <v>338903.94</v>
      </c>
      <c r="F7" s="62">
        <f t="shared" si="0"/>
        <v>100228.12</v>
      </c>
      <c r="G7" s="62">
        <f t="shared" si="0"/>
        <v>99856.35999999996</v>
      </c>
      <c r="H7" s="62">
        <f t="shared" si="0"/>
        <v>35995.09999999998</v>
      </c>
      <c r="I7" s="63"/>
      <c r="J7" s="63"/>
      <c r="K7" s="63"/>
      <c r="L7" s="63"/>
    </row>
    <row r="8" spans="1:12" s="10" customFormat="1" ht="12.75">
      <c r="A8" s="60" t="s">
        <v>159</v>
      </c>
      <c r="B8" s="64" t="s">
        <v>160</v>
      </c>
      <c r="C8" s="65">
        <f aca="true" t="shared" si="1" ref="C8:H8">+C9+C10+C13+C11+C12+C146</f>
        <v>0</v>
      </c>
      <c r="D8" s="65">
        <f t="shared" si="1"/>
        <v>355696.79</v>
      </c>
      <c r="E8" s="65">
        <f t="shared" si="1"/>
        <v>338903.94</v>
      </c>
      <c r="F8" s="65">
        <f t="shared" si="1"/>
        <v>100228.12</v>
      </c>
      <c r="G8" s="65">
        <f t="shared" si="1"/>
        <v>99856.35999999996</v>
      </c>
      <c r="H8" s="65">
        <f t="shared" si="1"/>
        <v>35995.09999999998</v>
      </c>
      <c r="I8" s="63"/>
      <c r="J8" s="63"/>
      <c r="K8" s="63"/>
      <c r="L8" s="63"/>
    </row>
    <row r="9" spans="1:12" s="10" customFormat="1" ht="15" customHeight="1">
      <c r="A9" s="60" t="s">
        <v>161</v>
      </c>
      <c r="B9" s="64" t="s">
        <v>162</v>
      </c>
      <c r="C9" s="65">
        <f aca="true" t="shared" si="2" ref="C9:H9">+C23</f>
        <v>0</v>
      </c>
      <c r="D9" s="65">
        <f t="shared" si="2"/>
        <v>0</v>
      </c>
      <c r="E9" s="65">
        <f t="shared" si="2"/>
        <v>3387.1499999999996</v>
      </c>
      <c r="F9" s="65">
        <f t="shared" si="2"/>
        <v>874.4100000000001</v>
      </c>
      <c r="G9" s="65">
        <f t="shared" si="2"/>
        <v>818.6700000000001</v>
      </c>
      <c r="H9" s="65">
        <f t="shared" si="2"/>
        <v>273.93</v>
      </c>
      <c r="I9" s="63"/>
      <c r="J9" s="63"/>
      <c r="K9" s="63"/>
      <c r="L9" s="63"/>
    </row>
    <row r="10" spans="1:12" s="10" customFormat="1" ht="12.75" customHeight="1">
      <c r="A10" s="60" t="s">
        <v>163</v>
      </c>
      <c r="B10" s="64" t="s">
        <v>164</v>
      </c>
      <c r="C10" s="65">
        <f aca="true" t="shared" si="3" ref="C10:H10">+C36</f>
        <v>0</v>
      </c>
      <c r="D10" s="65">
        <f t="shared" si="3"/>
        <v>355696.79</v>
      </c>
      <c r="E10" s="65">
        <f t="shared" si="3"/>
        <v>319402.79</v>
      </c>
      <c r="F10" s="65">
        <f t="shared" si="3"/>
        <v>95433.70999999999</v>
      </c>
      <c r="G10" s="65">
        <f t="shared" si="3"/>
        <v>95144.18999999997</v>
      </c>
      <c r="H10" s="65">
        <f t="shared" si="3"/>
        <v>34334.57999999998</v>
      </c>
      <c r="I10" s="63"/>
      <c r="J10" s="63"/>
      <c r="K10" s="63"/>
      <c r="L10" s="63"/>
    </row>
    <row r="11" spans="1:12" s="10" customFormat="1" ht="12.75" customHeight="1">
      <c r="A11" s="60" t="s">
        <v>165</v>
      </c>
      <c r="B11" s="64" t="s">
        <v>166</v>
      </c>
      <c r="C11" s="65">
        <f aca="true" t="shared" si="4" ref="C11:H11">+C62</f>
        <v>0</v>
      </c>
      <c r="D11" s="65">
        <f t="shared" si="4"/>
        <v>0</v>
      </c>
      <c r="E11" s="65">
        <f t="shared" si="4"/>
        <v>0</v>
      </c>
      <c r="F11" s="65">
        <f t="shared" si="4"/>
        <v>0</v>
      </c>
      <c r="G11" s="65">
        <f t="shared" si="4"/>
        <v>0</v>
      </c>
      <c r="H11" s="65">
        <f t="shared" si="4"/>
        <v>0</v>
      </c>
      <c r="I11" s="63"/>
      <c r="J11" s="63"/>
      <c r="K11" s="63"/>
      <c r="L11" s="63"/>
    </row>
    <row r="12" spans="1:12" s="10" customFormat="1" ht="12.75" customHeight="1">
      <c r="A12" s="60" t="s">
        <v>167</v>
      </c>
      <c r="B12" s="66" t="s">
        <v>168</v>
      </c>
      <c r="C12" s="65">
        <f aca="true" t="shared" si="5" ref="C12:H12">+C147</f>
        <v>0</v>
      </c>
      <c r="D12" s="65">
        <f t="shared" si="5"/>
        <v>0</v>
      </c>
      <c r="E12" s="65">
        <f t="shared" si="5"/>
        <v>0</v>
      </c>
      <c r="F12" s="65">
        <f t="shared" si="5"/>
        <v>0</v>
      </c>
      <c r="G12" s="65">
        <f t="shared" si="5"/>
        <v>0</v>
      </c>
      <c r="H12" s="65">
        <f t="shared" si="5"/>
        <v>0</v>
      </c>
      <c r="I12" s="63"/>
      <c r="J12" s="63"/>
      <c r="K12" s="63"/>
      <c r="L12" s="63"/>
    </row>
    <row r="13" spans="1:12" s="10" customFormat="1" ht="12.75">
      <c r="A13" s="60" t="s">
        <v>169</v>
      </c>
      <c r="B13" s="64" t="s">
        <v>170</v>
      </c>
      <c r="C13" s="65">
        <f aca="true" t="shared" si="6" ref="C13:H13">+C19</f>
        <v>0</v>
      </c>
      <c r="D13" s="65">
        <f t="shared" si="6"/>
        <v>0</v>
      </c>
      <c r="E13" s="65">
        <f t="shared" si="6"/>
        <v>16114</v>
      </c>
      <c r="F13" s="65">
        <f t="shared" si="6"/>
        <v>3920</v>
      </c>
      <c r="G13" s="65">
        <f t="shared" si="6"/>
        <v>3909.5699999999997</v>
      </c>
      <c r="H13" s="65">
        <f t="shared" si="6"/>
        <v>1399.92</v>
      </c>
      <c r="I13" s="63"/>
      <c r="J13" s="63"/>
      <c r="K13" s="63"/>
      <c r="L13" s="63"/>
    </row>
    <row r="14" spans="1:12" s="10" customFormat="1" ht="12.75">
      <c r="A14" s="60" t="s">
        <v>171</v>
      </c>
      <c r="B14" s="64" t="s">
        <v>172</v>
      </c>
      <c r="C14" s="65">
        <f aca="true" t="shared" si="7" ref="C14:H14">+C15</f>
        <v>0</v>
      </c>
      <c r="D14" s="65">
        <f t="shared" si="7"/>
        <v>0</v>
      </c>
      <c r="E14" s="65">
        <f t="shared" si="7"/>
        <v>0</v>
      </c>
      <c r="F14" s="65">
        <f t="shared" si="7"/>
        <v>0</v>
      </c>
      <c r="G14" s="65">
        <f t="shared" si="7"/>
        <v>0</v>
      </c>
      <c r="H14" s="65">
        <f t="shared" si="7"/>
        <v>0</v>
      </c>
      <c r="I14" s="63"/>
      <c r="J14" s="63"/>
      <c r="K14" s="63"/>
      <c r="L14" s="63"/>
    </row>
    <row r="15" spans="1:12" s="10" customFormat="1" ht="12.75">
      <c r="A15" s="60" t="s">
        <v>173</v>
      </c>
      <c r="B15" s="64" t="s">
        <v>174</v>
      </c>
      <c r="C15" s="65">
        <f aca="true" t="shared" si="8" ref="C15:H15">+C20</f>
        <v>0</v>
      </c>
      <c r="D15" s="65">
        <f t="shared" si="8"/>
        <v>0</v>
      </c>
      <c r="E15" s="65">
        <f t="shared" si="8"/>
        <v>0</v>
      </c>
      <c r="F15" s="65">
        <f t="shared" si="8"/>
        <v>0</v>
      </c>
      <c r="G15" s="65">
        <f t="shared" si="8"/>
        <v>0</v>
      </c>
      <c r="H15" s="65">
        <f t="shared" si="8"/>
        <v>0</v>
      </c>
      <c r="I15" s="63"/>
      <c r="J15" s="63"/>
      <c r="K15" s="63"/>
      <c r="L15" s="63"/>
    </row>
    <row r="16" spans="1:12" s="10" customFormat="1" ht="25.5">
      <c r="A16" s="60" t="s">
        <v>175</v>
      </c>
      <c r="B16" s="67" t="s">
        <v>176</v>
      </c>
      <c r="C16" s="65">
        <f aca="true" t="shared" si="9" ref="C16:H16">+C146+C158</f>
        <v>0</v>
      </c>
      <c r="D16" s="65">
        <f t="shared" si="9"/>
        <v>0</v>
      </c>
      <c r="E16" s="65">
        <f t="shared" si="9"/>
        <v>0</v>
      </c>
      <c r="F16" s="65">
        <f t="shared" si="9"/>
        <v>0</v>
      </c>
      <c r="G16" s="65">
        <f t="shared" si="9"/>
        <v>-26.37</v>
      </c>
      <c r="H16" s="65">
        <f t="shared" si="9"/>
        <v>-13.329999999999998</v>
      </c>
      <c r="I16" s="63"/>
      <c r="J16" s="63"/>
      <c r="K16" s="63"/>
      <c r="L16" s="63"/>
    </row>
    <row r="17" spans="1:12" s="10" customFormat="1" ht="12.75">
      <c r="A17" s="60" t="s">
        <v>177</v>
      </c>
      <c r="B17" s="64" t="s">
        <v>178</v>
      </c>
      <c r="C17" s="65">
        <f aca="true" t="shared" si="10" ref="C17:H17">+C18+C20</f>
        <v>0</v>
      </c>
      <c r="D17" s="65">
        <f t="shared" si="10"/>
        <v>355696.79</v>
      </c>
      <c r="E17" s="65">
        <f t="shared" si="10"/>
        <v>338903.94</v>
      </c>
      <c r="F17" s="65">
        <f t="shared" si="10"/>
        <v>100228.12</v>
      </c>
      <c r="G17" s="65">
        <f t="shared" si="10"/>
        <v>99872.42999999996</v>
      </c>
      <c r="H17" s="65">
        <f t="shared" si="10"/>
        <v>36008.42999999998</v>
      </c>
      <c r="I17" s="63"/>
      <c r="J17" s="63"/>
      <c r="K17" s="63"/>
      <c r="L17" s="63"/>
    </row>
    <row r="18" spans="1:12" s="10" customFormat="1" ht="12.75">
      <c r="A18" s="60" t="s">
        <v>179</v>
      </c>
      <c r="B18" s="64" t="s">
        <v>160</v>
      </c>
      <c r="C18" s="65">
        <f aca="true" t="shared" si="11" ref="C18:H18">+C23+C36+C19+C62+C12</f>
        <v>0</v>
      </c>
      <c r="D18" s="65">
        <f t="shared" si="11"/>
        <v>355696.79</v>
      </c>
      <c r="E18" s="65">
        <f t="shared" si="11"/>
        <v>338903.94</v>
      </c>
      <c r="F18" s="65">
        <f t="shared" si="11"/>
        <v>100228.12</v>
      </c>
      <c r="G18" s="65">
        <f t="shared" si="11"/>
        <v>99872.42999999996</v>
      </c>
      <c r="H18" s="65">
        <f t="shared" si="11"/>
        <v>36008.42999999998</v>
      </c>
      <c r="I18" s="63"/>
      <c r="J18" s="63"/>
      <c r="K18" s="63"/>
      <c r="L18" s="63"/>
    </row>
    <row r="19" spans="1:12" s="10" customFormat="1" ht="12.75">
      <c r="A19" s="60" t="s">
        <v>180</v>
      </c>
      <c r="B19" s="64" t="s">
        <v>170</v>
      </c>
      <c r="C19" s="65">
        <f aca="true" t="shared" si="12" ref="C19:H19">+C152</f>
        <v>0</v>
      </c>
      <c r="D19" s="65">
        <f t="shared" si="12"/>
        <v>0</v>
      </c>
      <c r="E19" s="65">
        <f t="shared" si="12"/>
        <v>16114</v>
      </c>
      <c r="F19" s="65">
        <f t="shared" si="12"/>
        <v>3920</v>
      </c>
      <c r="G19" s="65">
        <f t="shared" si="12"/>
        <v>3909.5699999999997</v>
      </c>
      <c r="H19" s="65">
        <f t="shared" si="12"/>
        <v>1399.92</v>
      </c>
      <c r="I19" s="63"/>
      <c r="J19" s="63"/>
      <c r="K19" s="63"/>
      <c r="L19" s="63"/>
    </row>
    <row r="20" spans="1:12" s="10" customFormat="1" ht="15.75" customHeight="1">
      <c r="A20" s="60" t="s">
        <v>181</v>
      </c>
      <c r="B20" s="64" t="s">
        <v>172</v>
      </c>
      <c r="C20" s="65">
        <f aca="true" t="shared" si="13" ref="C20:H20">+C65</f>
        <v>0</v>
      </c>
      <c r="D20" s="65">
        <f t="shared" si="13"/>
        <v>0</v>
      </c>
      <c r="E20" s="65">
        <f t="shared" si="13"/>
        <v>0</v>
      </c>
      <c r="F20" s="65">
        <f t="shared" si="13"/>
        <v>0</v>
      </c>
      <c r="G20" s="65">
        <f t="shared" si="13"/>
        <v>0</v>
      </c>
      <c r="H20" s="65">
        <f t="shared" si="13"/>
        <v>0</v>
      </c>
      <c r="I20" s="63"/>
      <c r="J20" s="63"/>
      <c r="K20" s="63"/>
      <c r="L20" s="63"/>
    </row>
    <row r="21" spans="1:12" s="10" customFormat="1" ht="12.75">
      <c r="A21" s="68" t="s">
        <v>182</v>
      </c>
      <c r="B21" s="64" t="s">
        <v>183</v>
      </c>
      <c r="C21" s="65">
        <f aca="true" t="shared" si="14" ref="C21:H21">+C22+C65+C146</f>
        <v>0</v>
      </c>
      <c r="D21" s="65">
        <f t="shared" si="14"/>
        <v>355696.79</v>
      </c>
      <c r="E21" s="65">
        <f t="shared" si="14"/>
        <v>322789.94</v>
      </c>
      <c r="F21" s="65">
        <f t="shared" si="14"/>
        <v>96308.12</v>
      </c>
      <c r="G21" s="65">
        <f t="shared" si="14"/>
        <v>95946.78999999996</v>
      </c>
      <c r="H21" s="65">
        <f t="shared" si="14"/>
        <v>34595.17999999998</v>
      </c>
      <c r="I21" s="63"/>
      <c r="J21" s="63"/>
      <c r="K21" s="63"/>
      <c r="L21" s="63"/>
    </row>
    <row r="22" spans="1:12" s="10" customFormat="1" ht="12.75">
      <c r="A22" s="60" t="s">
        <v>184</v>
      </c>
      <c r="B22" s="64" t="s">
        <v>160</v>
      </c>
      <c r="C22" s="65">
        <f aca="true" t="shared" si="15" ref="C22:H22">+C23+C36+C62+C12</f>
        <v>0</v>
      </c>
      <c r="D22" s="65">
        <f t="shared" si="15"/>
        <v>355696.79</v>
      </c>
      <c r="E22" s="65">
        <f t="shared" si="15"/>
        <v>322789.94</v>
      </c>
      <c r="F22" s="65">
        <f t="shared" si="15"/>
        <v>96308.12</v>
      </c>
      <c r="G22" s="65">
        <f t="shared" si="15"/>
        <v>95962.85999999997</v>
      </c>
      <c r="H22" s="65">
        <f t="shared" si="15"/>
        <v>34608.50999999998</v>
      </c>
      <c r="I22" s="63"/>
      <c r="J22" s="63"/>
      <c r="K22" s="63"/>
      <c r="L22" s="63"/>
    </row>
    <row r="23" spans="1:12" s="10" customFormat="1" ht="12.75">
      <c r="A23" s="60" t="s">
        <v>185</v>
      </c>
      <c r="B23" s="64" t="s">
        <v>162</v>
      </c>
      <c r="C23" s="65">
        <f aca="true" t="shared" si="16" ref="C23:H23">+C24+C30</f>
        <v>0</v>
      </c>
      <c r="D23" s="65">
        <f t="shared" si="16"/>
        <v>0</v>
      </c>
      <c r="E23" s="65">
        <f t="shared" si="16"/>
        <v>3387.1499999999996</v>
      </c>
      <c r="F23" s="65">
        <f t="shared" si="16"/>
        <v>874.4100000000001</v>
      </c>
      <c r="G23" s="65">
        <f t="shared" si="16"/>
        <v>818.6700000000001</v>
      </c>
      <c r="H23" s="65">
        <f t="shared" si="16"/>
        <v>273.93</v>
      </c>
      <c r="I23" s="63"/>
      <c r="J23" s="63"/>
      <c r="K23" s="63"/>
      <c r="L23" s="63"/>
    </row>
    <row r="24" spans="1:12" s="10" customFormat="1" ht="12.75">
      <c r="A24" s="60" t="s">
        <v>186</v>
      </c>
      <c r="B24" s="64" t="s">
        <v>187</v>
      </c>
      <c r="C24" s="65">
        <f aca="true" t="shared" si="17" ref="C24:H24">C25+C26+C27+C28+C29</f>
        <v>0</v>
      </c>
      <c r="D24" s="65">
        <f t="shared" si="17"/>
        <v>0</v>
      </c>
      <c r="E24" s="65">
        <f t="shared" si="17"/>
        <v>2761.2099999999996</v>
      </c>
      <c r="F24" s="65">
        <f t="shared" si="17"/>
        <v>713.33</v>
      </c>
      <c r="G24" s="65">
        <f t="shared" si="17"/>
        <v>668.58</v>
      </c>
      <c r="H24" s="65">
        <f t="shared" si="17"/>
        <v>223.78</v>
      </c>
      <c r="I24" s="63"/>
      <c r="J24" s="63"/>
      <c r="K24" s="63"/>
      <c r="L24" s="63"/>
    </row>
    <row r="25" spans="1:12" ht="12.75">
      <c r="A25" s="69" t="s">
        <v>188</v>
      </c>
      <c r="B25" s="70" t="s">
        <v>367</v>
      </c>
      <c r="C25" s="71"/>
      <c r="D25" s="9"/>
      <c r="E25" s="9">
        <v>2739.37</v>
      </c>
      <c r="F25" s="9">
        <v>703.11</v>
      </c>
      <c r="G25" s="7">
        <v>660.75</v>
      </c>
      <c r="H25" s="7">
        <v>221.8</v>
      </c>
      <c r="I25" s="63"/>
      <c r="J25" s="63"/>
      <c r="K25" s="63"/>
      <c r="L25" s="63"/>
    </row>
    <row r="26" spans="1:12" ht="12.75" customHeight="1">
      <c r="A26" s="69" t="s">
        <v>189</v>
      </c>
      <c r="B26" s="72" t="s">
        <v>190</v>
      </c>
      <c r="C26" s="71"/>
      <c r="D26" s="9"/>
      <c r="E26" s="9">
        <v>4.1</v>
      </c>
      <c r="F26" s="9">
        <v>1.02</v>
      </c>
      <c r="G26" s="7">
        <v>0.82</v>
      </c>
      <c r="H26" s="7">
        <v>0.24</v>
      </c>
      <c r="I26" s="63"/>
      <c r="J26" s="63"/>
      <c r="K26" s="63"/>
      <c r="L26" s="63"/>
    </row>
    <row r="27" spans="1:12" ht="12.75">
      <c r="A27" s="69" t="s">
        <v>191</v>
      </c>
      <c r="B27" s="72" t="s">
        <v>192</v>
      </c>
      <c r="C27" s="71"/>
      <c r="D27" s="9"/>
      <c r="E27" s="9">
        <v>1.89</v>
      </c>
      <c r="F27" s="9">
        <v>0.5</v>
      </c>
      <c r="G27" s="7">
        <v>0.4</v>
      </c>
      <c r="H27" s="7">
        <v>0.1</v>
      </c>
      <c r="I27" s="63"/>
      <c r="J27" s="63"/>
      <c r="K27" s="63"/>
      <c r="L27" s="63"/>
    </row>
    <row r="28" spans="1:12" ht="12.75">
      <c r="A28" s="69"/>
      <c r="B28" s="72" t="s">
        <v>193</v>
      </c>
      <c r="C28" s="71"/>
      <c r="D28" s="9"/>
      <c r="E28" s="9">
        <v>0</v>
      </c>
      <c r="F28" s="9">
        <v>0</v>
      </c>
      <c r="G28" s="7">
        <v>0</v>
      </c>
      <c r="H28" s="7">
        <v>0</v>
      </c>
      <c r="I28" s="63"/>
      <c r="J28" s="63"/>
      <c r="K28" s="63"/>
      <c r="L28" s="63"/>
    </row>
    <row r="29" spans="1:12" ht="12" customHeight="1">
      <c r="A29" s="69" t="s">
        <v>194</v>
      </c>
      <c r="B29" s="72" t="s">
        <v>368</v>
      </c>
      <c r="C29" s="71"/>
      <c r="D29" s="9"/>
      <c r="E29" s="9">
        <v>15.85</v>
      </c>
      <c r="F29" s="9">
        <v>8.7</v>
      </c>
      <c r="G29" s="7">
        <v>6.61</v>
      </c>
      <c r="H29" s="7">
        <v>1.64</v>
      </c>
      <c r="I29" s="63"/>
      <c r="J29" s="63"/>
      <c r="K29" s="63"/>
      <c r="L29" s="63"/>
    </row>
    <row r="30" spans="1:12" ht="13.5" customHeight="1">
      <c r="A30" s="60" t="s">
        <v>195</v>
      </c>
      <c r="B30" s="64" t="s">
        <v>196</v>
      </c>
      <c r="C30" s="65">
        <f aca="true" t="shared" si="18" ref="C30:H30">+C31+C32+C33+C34+C35</f>
        <v>0</v>
      </c>
      <c r="D30" s="65">
        <f t="shared" si="18"/>
        <v>0</v>
      </c>
      <c r="E30" s="65">
        <f t="shared" si="18"/>
        <v>625.9399999999999</v>
      </c>
      <c r="F30" s="65">
        <f t="shared" si="18"/>
        <v>161.08</v>
      </c>
      <c r="G30" s="65">
        <f t="shared" si="18"/>
        <v>150.08999999999997</v>
      </c>
      <c r="H30" s="65">
        <f t="shared" si="18"/>
        <v>50.15</v>
      </c>
      <c r="I30" s="63"/>
      <c r="J30" s="63"/>
      <c r="K30" s="63"/>
      <c r="L30" s="63"/>
    </row>
    <row r="31" spans="1:12" ht="12.75">
      <c r="A31" s="69" t="s">
        <v>197</v>
      </c>
      <c r="B31" s="72" t="s">
        <v>198</v>
      </c>
      <c r="C31" s="71"/>
      <c r="D31" s="9"/>
      <c r="E31" s="9">
        <v>436.27</v>
      </c>
      <c r="F31" s="9">
        <v>112.71</v>
      </c>
      <c r="G31" s="7">
        <v>105.22</v>
      </c>
      <c r="H31" s="7">
        <v>35.18</v>
      </c>
      <c r="I31" s="63"/>
      <c r="J31" s="63"/>
      <c r="K31" s="63"/>
      <c r="L31" s="63"/>
    </row>
    <row r="32" spans="1:12" ht="12.75">
      <c r="A32" s="69" t="s">
        <v>199</v>
      </c>
      <c r="B32" s="72" t="s">
        <v>200</v>
      </c>
      <c r="C32" s="71"/>
      <c r="D32" s="9"/>
      <c r="E32" s="9">
        <v>13.81</v>
      </c>
      <c r="F32" s="9">
        <v>3.57</v>
      </c>
      <c r="G32" s="7">
        <v>3.32</v>
      </c>
      <c r="H32" s="7">
        <v>1.11</v>
      </c>
      <c r="I32" s="63"/>
      <c r="J32" s="63"/>
      <c r="K32" s="63"/>
      <c r="L32" s="63"/>
    </row>
    <row r="33" spans="1:12" ht="12.75">
      <c r="A33" s="69" t="s">
        <v>201</v>
      </c>
      <c r="B33" s="72" t="s">
        <v>202</v>
      </c>
      <c r="C33" s="71"/>
      <c r="D33" s="9"/>
      <c r="E33" s="9">
        <v>143.58</v>
      </c>
      <c r="F33" s="9">
        <v>37.09</v>
      </c>
      <c r="G33" s="7">
        <v>34.86</v>
      </c>
      <c r="H33" s="7">
        <v>11.63</v>
      </c>
      <c r="I33" s="63"/>
      <c r="J33" s="63"/>
      <c r="K33" s="63"/>
      <c r="L33" s="63"/>
    </row>
    <row r="34" spans="1:12" ht="25.5">
      <c r="A34" s="69" t="s">
        <v>203</v>
      </c>
      <c r="B34" s="73" t="s">
        <v>204</v>
      </c>
      <c r="C34" s="71"/>
      <c r="D34" s="9"/>
      <c r="E34" s="9">
        <v>4.67</v>
      </c>
      <c r="F34" s="9">
        <v>1.21</v>
      </c>
      <c r="G34" s="7">
        <v>1</v>
      </c>
      <c r="H34" s="7">
        <v>0.33</v>
      </c>
      <c r="I34" s="63"/>
      <c r="J34" s="63"/>
      <c r="K34" s="63"/>
      <c r="L34" s="63"/>
    </row>
    <row r="35" spans="1:12" s="10" customFormat="1" ht="12.75">
      <c r="A35" s="69" t="s">
        <v>205</v>
      </c>
      <c r="B35" s="73" t="s">
        <v>206</v>
      </c>
      <c r="C35" s="71"/>
      <c r="D35" s="9"/>
      <c r="E35" s="9">
        <v>27.61</v>
      </c>
      <c r="F35" s="9">
        <v>6.5</v>
      </c>
      <c r="G35" s="9">
        <v>5.69</v>
      </c>
      <c r="H35" s="9">
        <v>1.9</v>
      </c>
      <c r="I35" s="63"/>
      <c r="J35" s="63"/>
      <c r="K35" s="63"/>
      <c r="L35" s="63"/>
    </row>
    <row r="36" spans="1:12" s="10" customFormat="1" ht="12.75">
      <c r="A36" s="60" t="s">
        <v>207</v>
      </c>
      <c r="B36" s="64" t="s">
        <v>164</v>
      </c>
      <c r="C36" s="65">
        <f aca="true" t="shared" si="19" ref="C36:H36">+C37+C50+C49+C52+C55+C57+C58+C59+C56</f>
        <v>0</v>
      </c>
      <c r="D36" s="65">
        <f t="shared" si="19"/>
        <v>355696.79</v>
      </c>
      <c r="E36" s="65">
        <f t="shared" si="19"/>
        <v>319402.79</v>
      </c>
      <c r="F36" s="65">
        <f t="shared" si="19"/>
        <v>95433.70999999999</v>
      </c>
      <c r="G36" s="65">
        <f t="shared" si="19"/>
        <v>95144.18999999997</v>
      </c>
      <c r="H36" s="65">
        <f t="shared" si="19"/>
        <v>34334.57999999998</v>
      </c>
      <c r="I36" s="63"/>
      <c r="J36" s="63"/>
      <c r="K36" s="63"/>
      <c r="L36" s="63"/>
    </row>
    <row r="37" spans="1:12" ht="12.75">
      <c r="A37" s="60" t="s">
        <v>208</v>
      </c>
      <c r="B37" s="64" t="s">
        <v>209</v>
      </c>
      <c r="C37" s="65">
        <f aca="true" t="shared" si="20" ref="C37:H37">+C38+C39+C40+C41+C42+C43+C44+C45+C47</f>
        <v>0</v>
      </c>
      <c r="D37" s="65">
        <f t="shared" si="20"/>
        <v>355696.79</v>
      </c>
      <c r="E37" s="65">
        <f t="shared" si="20"/>
        <v>319293.79</v>
      </c>
      <c r="F37" s="65">
        <f t="shared" si="20"/>
        <v>95410.70999999999</v>
      </c>
      <c r="G37" s="65">
        <f t="shared" si="20"/>
        <v>95127.31999999999</v>
      </c>
      <c r="H37" s="65">
        <f t="shared" si="20"/>
        <v>34329.37999999998</v>
      </c>
      <c r="I37" s="63"/>
      <c r="J37" s="63"/>
      <c r="K37" s="63"/>
      <c r="L37" s="63"/>
    </row>
    <row r="38" spans="1:12" ht="12.75">
      <c r="A38" s="69" t="s">
        <v>210</v>
      </c>
      <c r="B38" s="72" t="s">
        <v>211</v>
      </c>
      <c r="C38" s="71"/>
      <c r="D38" s="9"/>
      <c r="E38" s="9">
        <v>55</v>
      </c>
      <c r="F38" s="9">
        <v>9</v>
      </c>
      <c r="G38" s="7">
        <v>8.98</v>
      </c>
      <c r="H38" s="7">
        <v>3.93</v>
      </c>
      <c r="I38" s="63"/>
      <c r="J38" s="63"/>
      <c r="K38" s="63"/>
      <c r="L38" s="63"/>
    </row>
    <row r="39" spans="1:12" ht="12.75">
      <c r="A39" s="69" t="s">
        <v>212</v>
      </c>
      <c r="B39" s="72" t="s">
        <v>213</v>
      </c>
      <c r="C39" s="71"/>
      <c r="D39" s="9"/>
      <c r="E39" s="9">
        <v>5</v>
      </c>
      <c r="F39" s="9">
        <v>1</v>
      </c>
      <c r="G39" s="7">
        <v>0.93</v>
      </c>
      <c r="H39" s="7">
        <v>0.06</v>
      </c>
      <c r="I39" s="63"/>
      <c r="J39" s="63"/>
      <c r="K39" s="63"/>
      <c r="L39" s="63"/>
    </row>
    <row r="40" spans="1:12" ht="12.75">
      <c r="A40" s="69" t="s">
        <v>214</v>
      </c>
      <c r="B40" s="72" t="s">
        <v>215</v>
      </c>
      <c r="C40" s="71"/>
      <c r="D40" s="9"/>
      <c r="E40" s="9">
        <v>88</v>
      </c>
      <c r="F40" s="9">
        <v>33</v>
      </c>
      <c r="G40" s="7">
        <v>33</v>
      </c>
      <c r="H40" s="7">
        <v>10.36</v>
      </c>
      <c r="I40" s="63"/>
      <c r="J40" s="63"/>
      <c r="K40" s="63"/>
      <c r="L40" s="63"/>
    </row>
    <row r="41" spans="1:12" ht="12.75">
      <c r="A41" s="69" t="s">
        <v>216</v>
      </c>
      <c r="B41" s="72" t="s">
        <v>217</v>
      </c>
      <c r="C41" s="71"/>
      <c r="D41" s="9"/>
      <c r="E41" s="9">
        <v>5</v>
      </c>
      <c r="F41" s="9">
        <v>1</v>
      </c>
      <c r="G41" s="7">
        <v>0.97</v>
      </c>
      <c r="H41" s="7">
        <v>0.12</v>
      </c>
      <c r="I41" s="63"/>
      <c r="J41" s="63"/>
      <c r="K41" s="63"/>
      <c r="L41" s="63"/>
    </row>
    <row r="42" spans="1:12" ht="12.75">
      <c r="A42" s="69" t="s">
        <v>218</v>
      </c>
      <c r="B42" s="72" t="s">
        <v>219</v>
      </c>
      <c r="C42" s="71"/>
      <c r="D42" s="9"/>
      <c r="E42" s="9">
        <v>36</v>
      </c>
      <c r="F42" s="9">
        <v>9</v>
      </c>
      <c r="G42" s="7">
        <v>9</v>
      </c>
      <c r="H42" s="7">
        <v>0</v>
      </c>
      <c r="I42" s="63"/>
      <c r="J42" s="63"/>
      <c r="K42" s="63"/>
      <c r="L42" s="63"/>
    </row>
    <row r="43" spans="1:12" ht="12.75">
      <c r="A43" s="69" t="s">
        <v>220</v>
      </c>
      <c r="B43" s="72" t="s">
        <v>221</v>
      </c>
      <c r="C43" s="71"/>
      <c r="D43" s="9"/>
      <c r="E43" s="9">
        <v>7</v>
      </c>
      <c r="F43" s="9">
        <v>2</v>
      </c>
      <c r="G43" s="7">
        <v>1.37</v>
      </c>
      <c r="H43" s="7">
        <v>1.12</v>
      </c>
      <c r="I43" s="63"/>
      <c r="J43" s="63"/>
      <c r="K43" s="63"/>
      <c r="L43" s="63"/>
    </row>
    <row r="44" spans="1:12" s="10" customFormat="1" ht="12.75">
      <c r="A44" s="69" t="s">
        <v>222</v>
      </c>
      <c r="B44" s="72" t="s">
        <v>223</v>
      </c>
      <c r="C44" s="71"/>
      <c r="D44" s="9"/>
      <c r="E44" s="9">
        <v>61</v>
      </c>
      <c r="F44" s="9">
        <v>18</v>
      </c>
      <c r="G44" s="9">
        <v>21.01</v>
      </c>
      <c r="H44" s="9">
        <v>4.68</v>
      </c>
      <c r="I44" s="63"/>
      <c r="J44" s="63"/>
      <c r="K44" s="63"/>
      <c r="L44" s="63"/>
    </row>
    <row r="45" spans="1:12" s="75" customFormat="1" ht="26.25">
      <c r="A45" s="60" t="s">
        <v>224</v>
      </c>
      <c r="B45" s="64" t="s">
        <v>225</v>
      </c>
      <c r="C45" s="74">
        <f aca="true" t="shared" si="21" ref="C45:H45">+C46+C76</f>
        <v>0</v>
      </c>
      <c r="D45" s="74">
        <f t="shared" si="21"/>
        <v>355696.79</v>
      </c>
      <c r="E45" s="74">
        <f t="shared" si="21"/>
        <v>318751.79</v>
      </c>
      <c r="F45" s="74">
        <f t="shared" si="21"/>
        <v>95236.70999999999</v>
      </c>
      <c r="G45" s="74">
        <f t="shared" si="21"/>
        <v>94951.06</v>
      </c>
      <c r="H45" s="74">
        <f t="shared" si="21"/>
        <v>34261.71999999999</v>
      </c>
      <c r="I45" s="63"/>
      <c r="J45" s="63"/>
      <c r="K45" s="63"/>
      <c r="L45" s="63"/>
    </row>
    <row r="46" spans="1:12" ht="25.5">
      <c r="A46" s="76"/>
      <c r="B46" s="77" t="s">
        <v>226</v>
      </c>
      <c r="C46" s="78"/>
      <c r="D46" s="9"/>
      <c r="E46" s="9">
        <v>27</v>
      </c>
      <c r="F46" s="9">
        <v>3</v>
      </c>
      <c r="G46" s="7">
        <v>3</v>
      </c>
      <c r="H46" s="7">
        <v>1.85</v>
      </c>
      <c r="I46" s="63"/>
      <c r="J46" s="63"/>
      <c r="K46" s="63"/>
      <c r="L46" s="63"/>
    </row>
    <row r="47" spans="1:12" s="10" customFormat="1" ht="26.25" customHeight="1">
      <c r="A47" s="69" t="s">
        <v>227</v>
      </c>
      <c r="B47" s="72" t="s">
        <v>228</v>
      </c>
      <c r="C47" s="71"/>
      <c r="D47" s="9"/>
      <c r="E47" s="9">
        <v>285</v>
      </c>
      <c r="F47" s="9">
        <v>101</v>
      </c>
      <c r="G47" s="9">
        <v>101</v>
      </c>
      <c r="H47" s="9">
        <v>47.39</v>
      </c>
      <c r="I47" s="63"/>
      <c r="J47" s="63"/>
      <c r="K47" s="63"/>
      <c r="L47" s="63"/>
    </row>
    <row r="48" spans="1:12" s="10" customFormat="1" ht="26.25" customHeight="1">
      <c r="A48" s="69"/>
      <c r="B48" s="72" t="s">
        <v>229</v>
      </c>
      <c r="C48" s="71"/>
      <c r="D48" s="9"/>
      <c r="E48" s="9">
        <v>46</v>
      </c>
      <c r="F48" s="9">
        <v>36</v>
      </c>
      <c r="G48" s="9">
        <v>36</v>
      </c>
      <c r="H48" s="9">
        <v>26</v>
      </c>
      <c r="I48" s="63"/>
      <c r="J48" s="63"/>
      <c r="K48" s="63"/>
      <c r="L48" s="63"/>
    </row>
    <row r="49" spans="1:12" s="10" customFormat="1" ht="14.25" customHeight="1">
      <c r="A49" s="60" t="s">
        <v>230</v>
      </c>
      <c r="B49" s="72" t="s">
        <v>231</v>
      </c>
      <c r="C49" s="71"/>
      <c r="D49" s="9"/>
      <c r="E49" s="9">
        <v>0</v>
      </c>
      <c r="F49" s="9">
        <v>0</v>
      </c>
      <c r="G49" s="9">
        <v>0</v>
      </c>
      <c r="H49" s="9">
        <v>0</v>
      </c>
      <c r="I49" s="63"/>
      <c r="J49" s="63"/>
      <c r="K49" s="63"/>
      <c r="L49" s="63"/>
    </row>
    <row r="50" spans="1:12" ht="12.75">
      <c r="A50" s="60" t="s">
        <v>232</v>
      </c>
      <c r="B50" s="64" t="s">
        <v>233</v>
      </c>
      <c r="C50" s="79">
        <f aca="true" t="shared" si="22" ref="C50:H50">+C51</f>
        <v>0</v>
      </c>
      <c r="D50" s="79">
        <f t="shared" si="22"/>
        <v>0</v>
      </c>
      <c r="E50" s="79">
        <f t="shared" si="22"/>
        <v>20</v>
      </c>
      <c r="F50" s="79">
        <f t="shared" si="22"/>
        <v>6</v>
      </c>
      <c r="G50" s="79">
        <f t="shared" si="22"/>
        <v>5.61</v>
      </c>
      <c r="H50" s="79">
        <f t="shared" si="22"/>
        <v>0.61</v>
      </c>
      <c r="I50" s="63"/>
      <c r="J50" s="63"/>
      <c r="K50" s="63"/>
      <c r="L50" s="63"/>
    </row>
    <row r="51" spans="1:12" s="10" customFormat="1" ht="12.75">
      <c r="A51" s="69" t="s">
        <v>234</v>
      </c>
      <c r="B51" s="72" t="s">
        <v>235</v>
      </c>
      <c r="C51" s="71"/>
      <c r="D51" s="9"/>
      <c r="E51" s="9">
        <v>20</v>
      </c>
      <c r="F51" s="9">
        <v>6</v>
      </c>
      <c r="G51" s="9">
        <v>5.61</v>
      </c>
      <c r="H51" s="9">
        <v>0.61</v>
      </c>
      <c r="I51" s="63"/>
      <c r="J51" s="63"/>
      <c r="K51" s="63"/>
      <c r="L51" s="63"/>
    </row>
    <row r="52" spans="1:12" ht="12.75">
      <c r="A52" s="60" t="s">
        <v>236</v>
      </c>
      <c r="B52" s="64" t="s">
        <v>237</v>
      </c>
      <c r="C52" s="65">
        <f aca="true" t="shared" si="23" ref="C52:H52">+C53+C54</f>
        <v>0</v>
      </c>
      <c r="D52" s="65">
        <f t="shared" si="23"/>
        <v>0</v>
      </c>
      <c r="E52" s="65">
        <f t="shared" si="23"/>
        <v>37</v>
      </c>
      <c r="F52" s="65">
        <f t="shared" si="23"/>
        <v>5</v>
      </c>
      <c r="G52" s="65">
        <f t="shared" si="23"/>
        <v>2.65</v>
      </c>
      <c r="H52" s="65">
        <f t="shared" si="23"/>
        <v>0.35</v>
      </c>
      <c r="I52" s="63"/>
      <c r="J52" s="63"/>
      <c r="K52" s="63"/>
      <c r="L52" s="63"/>
    </row>
    <row r="53" spans="1:12" ht="12.75">
      <c r="A53" s="60" t="s">
        <v>238</v>
      </c>
      <c r="B53" s="72" t="s">
        <v>239</v>
      </c>
      <c r="C53" s="71"/>
      <c r="D53" s="9"/>
      <c r="E53" s="9">
        <v>37</v>
      </c>
      <c r="F53" s="9">
        <v>5</v>
      </c>
      <c r="G53" s="7">
        <v>2.65</v>
      </c>
      <c r="H53" s="7">
        <v>0.35</v>
      </c>
      <c r="I53" s="63"/>
      <c r="J53" s="63"/>
      <c r="K53" s="63"/>
      <c r="L53" s="63"/>
    </row>
    <row r="54" spans="1:12" ht="12.75">
      <c r="A54" s="60" t="s">
        <v>240</v>
      </c>
      <c r="B54" s="72" t="s">
        <v>241</v>
      </c>
      <c r="C54" s="71"/>
      <c r="D54" s="9"/>
      <c r="E54" s="9">
        <v>0</v>
      </c>
      <c r="F54" s="9">
        <v>0</v>
      </c>
      <c r="G54" s="7">
        <v>0</v>
      </c>
      <c r="H54" s="7">
        <v>0</v>
      </c>
      <c r="I54" s="63"/>
      <c r="J54" s="63"/>
      <c r="K54" s="63"/>
      <c r="L54" s="63"/>
    </row>
    <row r="55" spans="1:12" ht="12.75">
      <c r="A55" s="69" t="s">
        <v>242</v>
      </c>
      <c r="B55" s="72" t="s">
        <v>243</v>
      </c>
      <c r="C55" s="71"/>
      <c r="D55" s="9"/>
      <c r="E55" s="9">
        <v>5</v>
      </c>
      <c r="F55" s="9">
        <v>2</v>
      </c>
      <c r="G55" s="7">
        <v>0.18</v>
      </c>
      <c r="H55" s="7">
        <v>0.11</v>
      </c>
      <c r="I55" s="63"/>
      <c r="J55" s="63"/>
      <c r="K55" s="63"/>
      <c r="L55" s="63"/>
    </row>
    <row r="56" spans="1:12" ht="12.75">
      <c r="A56" s="69" t="s">
        <v>244</v>
      </c>
      <c r="B56" s="70" t="s">
        <v>245</v>
      </c>
      <c r="C56" s="71"/>
      <c r="D56" s="9"/>
      <c r="E56" s="9">
        <v>0</v>
      </c>
      <c r="F56" s="9">
        <v>0</v>
      </c>
      <c r="G56" s="7">
        <v>0</v>
      </c>
      <c r="H56" s="7">
        <v>0</v>
      </c>
      <c r="I56" s="63"/>
      <c r="J56" s="63"/>
      <c r="K56" s="63"/>
      <c r="L56" s="63"/>
    </row>
    <row r="57" spans="1:12" ht="12.75">
      <c r="A57" s="69" t="s">
        <v>246</v>
      </c>
      <c r="B57" s="72" t="s">
        <v>247</v>
      </c>
      <c r="C57" s="71"/>
      <c r="D57" s="9"/>
      <c r="E57" s="9">
        <v>0</v>
      </c>
      <c r="F57" s="9">
        <v>0</v>
      </c>
      <c r="G57" s="7">
        <v>0</v>
      </c>
      <c r="H57" s="7">
        <v>0</v>
      </c>
      <c r="I57" s="63"/>
      <c r="J57" s="63"/>
      <c r="K57" s="63"/>
      <c r="L57" s="63"/>
    </row>
    <row r="58" spans="1:12" s="10" customFormat="1" ht="12.75">
      <c r="A58" s="69" t="s">
        <v>248</v>
      </c>
      <c r="B58" s="72" t="s">
        <v>249</v>
      </c>
      <c r="C58" s="71"/>
      <c r="D58" s="9"/>
      <c r="E58" s="9">
        <v>5</v>
      </c>
      <c r="F58" s="9">
        <v>1</v>
      </c>
      <c r="G58" s="9">
        <v>0.75</v>
      </c>
      <c r="H58" s="9">
        <v>0.25</v>
      </c>
      <c r="I58" s="63"/>
      <c r="J58" s="63"/>
      <c r="K58" s="63"/>
      <c r="L58" s="63"/>
    </row>
    <row r="59" spans="1:12" ht="12.75">
      <c r="A59" s="60" t="s">
        <v>250</v>
      </c>
      <c r="B59" s="64" t="s">
        <v>251</v>
      </c>
      <c r="C59" s="79">
        <f aca="true" t="shared" si="24" ref="C59:H59">+C60+C61</f>
        <v>0</v>
      </c>
      <c r="D59" s="79">
        <f t="shared" si="24"/>
        <v>0</v>
      </c>
      <c r="E59" s="79">
        <f t="shared" si="24"/>
        <v>42</v>
      </c>
      <c r="F59" s="79">
        <f t="shared" si="24"/>
        <v>9</v>
      </c>
      <c r="G59" s="79">
        <f t="shared" si="24"/>
        <v>7.68</v>
      </c>
      <c r="H59" s="79">
        <f t="shared" si="24"/>
        <v>3.88</v>
      </c>
      <c r="I59" s="63"/>
      <c r="J59" s="63"/>
      <c r="K59" s="63"/>
      <c r="L59" s="63"/>
    </row>
    <row r="60" spans="1:12" ht="13.5" customHeight="1">
      <c r="A60" s="69" t="s">
        <v>252</v>
      </c>
      <c r="B60" s="72" t="s">
        <v>253</v>
      </c>
      <c r="C60" s="71"/>
      <c r="D60" s="9"/>
      <c r="E60" s="9">
        <v>10</v>
      </c>
      <c r="F60" s="9">
        <v>3</v>
      </c>
      <c r="G60" s="7">
        <v>2.57</v>
      </c>
      <c r="H60" s="7">
        <v>2.57</v>
      </c>
      <c r="I60" s="63"/>
      <c r="J60" s="63"/>
      <c r="K60" s="63"/>
      <c r="L60" s="63"/>
    </row>
    <row r="61" spans="1:12" s="10" customFormat="1" ht="12.75">
      <c r="A61" s="69" t="s">
        <v>254</v>
      </c>
      <c r="B61" s="72" t="s">
        <v>255</v>
      </c>
      <c r="C61" s="71"/>
      <c r="D61" s="9"/>
      <c r="E61" s="9">
        <v>32</v>
      </c>
      <c r="F61" s="9">
        <v>6</v>
      </c>
      <c r="G61" s="80">
        <v>5.11</v>
      </c>
      <c r="H61" s="80">
        <v>1.31</v>
      </c>
      <c r="I61" s="63"/>
      <c r="J61" s="63"/>
      <c r="K61" s="63"/>
      <c r="L61" s="63"/>
    </row>
    <row r="62" spans="1:12" s="10" customFormat="1" ht="12.75">
      <c r="A62" s="60" t="s">
        <v>256</v>
      </c>
      <c r="B62" s="64" t="s">
        <v>166</v>
      </c>
      <c r="C62" s="62">
        <f>+C63</f>
        <v>0</v>
      </c>
      <c r="D62" s="62">
        <f aca="true" t="shared" si="25" ref="D62:H63">+D63</f>
        <v>0</v>
      </c>
      <c r="E62" s="62">
        <f t="shared" si="25"/>
        <v>0</v>
      </c>
      <c r="F62" s="62">
        <f t="shared" si="25"/>
        <v>0</v>
      </c>
      <c r="G62" s="62">
        <f t="shared" si="25"/>
        <v>0</v>
      </c>
      <c r="H62" s="62">
        <f t="shared" si="25"/>
        <v>0</v>
      </c>
      <c r="I62" s="63"/>
      <c r="J62" s="63"/>
      <c r="K62" s="63"/>
      <c r="L62" s="63"/>
    </row>
    <row r="63" spans="1:12" ht="12.75">
      <c r="A63" s="81" t="s">
        <v>257</v>
      </c>
      <c r="B63" s="64" t="s">
        <v>258</v>
      </c>
      <c r="C63" s="62">
        <f>+C64</f>
        <v>0</v>
      </c>
      <c r="D63" s="62">
        <f t="shared" si="25"/>
        <v>0</v>
      </c>
      <c r="E63" s="62">
        <f t="shared" si="25"/>
        <v>0</v>
      </c>
      <c r="F63" s="62">
        <f t="shared" si="25"/>
        <v>0</v>
      </c>
      <c r="G63" s="62">
        <f t="shared" si="25"/>
        <v>0</v>
      </c>
      <c r="H63" s="62">
        <f t="shared" si="25"/>
        <v>0</v>
      </c>
      <c r="I63" s="63"/>
      <c r="J63" s="63"/>
      <c r="K63" s="63"/>
      <c r="L63" s="63"/>
    </row>
    <row r="64" spans="1:12" s="10" customFormat="1" ht="12.75">
      <c r="A64" s="81" t="s">
        <v>259</v>
      </c>
      <c r="B64" s="72" t="s">
        <v>260</v>
      </c>
      <c r="C64" s="71"/>
      <c r="D64" s="9"/>
      <c r="E64" s="9">
        <v>0</v>
      </c>
      <c r="F64" s="9">
        <v>0</v>
      </c>
      <c r="G64" s="9">
        <v>0</v>
      </c>
      <c r="H64" s="9">
        <v>0</v>
      </c>
      <c r="I64" s="63"/>
      <c r="J64" s="63"/>
      <c r="K64" s="63"/>
      <c r="L64" s="63"/>
    </row>
    <row r="65" spans="1:12" s="10" customFormat="1" ht="12.75">
      <c r="A65" s="60" t="s">
        <v>261</v>
      </c>
      <c r="B65" s="64" t="s">
        <v>172</v>
      </c>
      <c r="C65" s="65">
        <f aca="true" t="shared" si="26" ref="C65:H65">+C66</f>
        <v>0</v>
      </c>
      <c r="D65" s="65">
        <f t="shared" si="26"/>
        <v>0</v>
      </c>
      <c r="E65" s="65">
        <f t="shared" si="26"/>
        <v>0</v>
      </c>
      <c r="F65" s="65">
        <f t="shared" si="26"/>
        <v>0</v>
      </c>
      <c r="G65" s="65">
        <f t="shared" si="26"/>
        <v>0</v>
      </c>
      <c r="H65" s="65">
        <f t="shared" si="26"/>
        <v>0</v>
      </c>
      <c r="I65" s="63"/>
      <c r="J65" s="63"/>
      <c r="K65" s="63"/>
      <c r="L65" s="63"/>
    </row>
    <row r="66" spans="1:12" s="10" customFormat="1" ht="12.75">
      <c r="A66" s="60" t="s">
        <v>262</v>
      </c>
      <c r="B66" s="64" t="s">
        <v>174</v>
      </c>
      <c r="C66" s="65">
        <f aca="true" t="shared" si="27" ref="C66:H66">+C67+C72</f>
        <v>0</v>
      </c>
      <c r="D66" s="65">
        <f t="shared" si="27"/>
        <v>0</v>
      </c>
      <c r="E66" s="65">
        <f t="shared" si="27"/>
        <v>0</v>
      </c>
      <c r="F66" s="65">
        <f t="shared" si="27"/>
        <v>0</v>
      </c>
      <c r="G66" s="65">
        <f t="shared" si="27"/>
        <v>0</v>
      </c>
      <c r="H66" s="65">
        <f t="shared" si="27"/>
        <v>0</v>
      </c>
      <c r="I66" s="63"/>
      <c r="J66" s="63"/>
      <c r="K66" s="63"/>
      <c r="L66" s="63"/>
    </row>
    <row r="67" spans="1:12" s="10" customFormat="1" ht="12.75">
      <c r="A67" s="60" t="s">
        <v>263</v>
      </c>
      <c r="B67" s="64" t="s">
        <v>264</v>
      </c>
      <c r="C67" s="65">
        <f aca="true" t="shared" si="28" ref="C67:H67">+C69+C71+C70+C68</f>
        <v>0</v>
      </c>
      <c r="D67" s="65">
        <f t="shared" si="28"/>
        <v>0</v>
      </c>
      <c r="E67" s="65">
        <f t="shared" si="28"/>
        <v>0</v>
      </c>
      <c r="F67" s="65">
        <f t="shared" si="28"/>
        <v>0</v>
      </c>
      <c r="G67" s="65">
        <f t="shared" si="28"/>
        <v>0</v>
      </c>
      <c r="H67" s="65">
        <f t="shared" si="28"/>
        <v>0</v>
      </c>
      <c r="I67" s="63"/>
      <c r="J67" s="63"/>
      <c r="K67" s="63"/>
      <c r="L67" s="63"/>
    </row>
    <row r="68" spans="1:12" ht="12.75">
      <c r="A68" s="60"/>
      <c r="B68" s="82" t="s">
        <v>265</v>
      </c>
      <c r="C68" s="65"/>
      <c r="D68" s="9"/>
      <c r="E68" s="9">
        <v>0</v>
      </c>
      <c r="F68" s="9">
        <v>0</v>
      </c>
      <c r="G68" s="7">
        <v>0</v>
      </c>
      <c r="H68" s="7">
        <v>0</v>
      </c>
      <c r="I68" s="63"/>
      <c r="J68" s="63"/>
      <c r="K68" s="63"/>
      <c r="L68" s="63"/>
    </row>
    <row r="69" spans="1:12" ht="12.75">
      <c r="A69" s="69" t="s">
        <v>266</v>
      </c>
      <c r="B69" s="72" t="s">
        <v>267</v>
      </c>
      <c r="C69" s="71"/>
      <c r="D69" s="9"/>
      <c r="E69" s="9">
        <v>0</v>
      </c>
      <c r="F69" s="9">
        <v>0</v>
      </c>
      <c r="G69" s="7">
        <v>0</v>
      </c>
      <c r="H69" s="7">
        <v>0</v>
      </c>
      <c r="I69" s="63"/>
      <c r="J69" s="63"/>
      <c r="K69" s="63"/>
      <c r="L69" s="63"/>
    </row>
    <row r="70" spans="1:12" ht="12.75">
      <c r="A70" s="69" t="s">
        <v>268</v>
      </c>
      <c r="B70" s="70" t="s">
        <v>269</v>
      </c>
      <c r="C70" s="71"/>
      <c r="D70" s="9"/>
      <c r="E70" s="9">
        <v>0</v>
      </c>
      <c r="F70" s="9">
        <v>0</v>
      </c>
      <c r="G70" s="7">
        <v>0</v>
      </c>
      <c r="H70" s="7">
        <v>0</v>
      </c>
      <c r="I70" s="63"/>
      <c r="J70" s="63"/>
      <c r="K70" s="63"/>
      <c r="L70" s="63"/>
    </row>
    <row r="71" spans="1:12" ht="12.75">
      <c r="A71" s="69" t="s">
        <v>270</v>
      </c>
      <c r="B71" s="72" t="s">
        <v>271</v>
      </c>
      <c r="C71" s="71"/>
      <c r="D71" s="9"/>
      <c r="E71" s="9">
        <v>0</v>
      </c>
      <c r="F71" s="9">
        <v>0</v>
      </c>
      <c r="G71" s="7">
        <v>0</v>
      </c>
      <c r="H71" s="7">
        <v>0</v>
      </c>
      <c r="I71" s="63"/>
      <c r="J71" s="63"/>
      <c r="K71" s="63"/>
      <c r="L71" s="63"/>
    </row>
    <row r="72" spans="1:12" ht="12.75">
      <c r="A72" s="83"/>
      <c r="B72" s="70" t="s">
        <v>272</v>
      </c>
      <c r="C72" s="71"/>
      <c r="D72" s="9"/>
      <c r="E72" s="9">
        <v>0</v>
      </c>
      <c r="F72" s="9">
        <v>0</v>
      </c>
      <c r="G72" s="7">
        <v>0</v>
      </c>
      <c r="H72" s="7">
        <v>0</v>
      </c>
      <c r="I72" s="63"/>
      <c r="J72" s="63"/>
      <c r="K72" s="63"/>
      <c r="L72" s="63"/>
    </row>
    <row r="73" spans="1:12" ht="12.75">
      <c r="A73" s="69" t="s">
        <v>184</v>
      </c>
      <c r="B73" s="64" t="s">
        <v>273</v>
      </c>
      <c r="C73" s="71"/>
      <c r="D73" s="9"/>
      <c r="E73" s="9">
        <v>0</v>
      </c>
      <c r="F73" s="9">
        <v>0</v>
      </c>
      <c r="G73" s="7">
        <v>0</v>
      </c>
      <c r="H73" s="7">
        <v>0</v>
      </c>
      <c r="I73" s="63"/>
      <c r="J73" s="63"/>
      <c r="K73" s="63"/>
      <c r="L73" s="63"/>
    </row>
    <row r="74" spans="1:12" s="75" customFormat="1" ht="11.25" customHeight="1">
      <c r="A74" s="69" t="s">
        <v>274</v>
      </c>
      <c r="B74" s="64" t="s">
        <v>275</v>
      </c>
      <c r="C74" s="62">
        <f aca="true" t="shared" si="29" ref="C74:H74">+C36-C76+C23+C65+C147</f>
        <v>0</v>
      </c>
      <c r="D74" s="62">
        <f t="shared" si="29"/>
        <v>0</v>
      </c>
      <c r="E74" s="62">
        <f t="shared" si="29"/>
        <v>4065.1499999999996</v>
      </c>
      <c r="F74" s="62">
        <f t="shared" si="29"/>
        <v>1074.41</v>
      </c>
      <c r="G74" s="62">
        <f t="shared" si="29"/>
        <v>1014.7999999999756</v>
      </c>
      <c r="H74" s="62">
        <f t="shared" si="29"/>
        <v>348.63999999999186</v>
      </c>
      <c r="I74" s="63"/>
      <c r="J74" s="63"/>
      <c r="K74" s="63"/>
      <c r="L74" s="63"/>
    </row>
    <row r="75" spans="1:12" s="10" customFormat="1" ht="25.5">
      <c r="A75" s="69"/>
      <c r="B75" s="101" t="s">
        <v>276</v>
      </c>
      <c r="C75" s="62"/>
      <c r="D75" s="9"/>
      <c r="E75" s="9">
        <v>0</v>
      </c>
      <c r="F75" s="9">
        <v>0</v>
      </c>
      <c r="G75" s="9">
        <v>0</v>
      </c>
      <c r="H75" s="9">
        <v>0</v>
      </c>
      <c r="I75" s="63"/>
      <c r="J75" s="63"/>
      <c r="K75" s="63"/>
      <c r="L75" s="63"/>
    </row>
    <row r="76" spans="1:12" s="75" customFormat="1" ht="15">
      <c r="A76" s="69"/>
      <c r="B76" s="77" t="s">
        <v>277</v>
      </c>
      <c r="C76" s="84">
        <f aca="true" t="shared" si="30" ref="C76:H76">+C77+C108+C128+C130+C142+C144</f>
        <v>0</v>
      </c>
      <c r="D76" s="84">
        <f t="shared" si="30"/>
        <v>355696.79</v>
      </c>
      <c r="E76" s="84">
        <f t="shared" si="30"/>
        <v>318724.79</v>
      </c>
      <c r="F76" s="84">
        <f t="shared" si="30"/>
        <v>95233.70999999999</v>
      </c>
      <c r="G76" s="84">
        <f t="shared" si="30"/>
        <v>94948.06</v>
      </c>
      <c r="H76" s="84">
        <f t="shared" si="30"/>
        <v>34259.86999999999</v>
      </c>
      <c r="I76" s="63"/>
      <c r="J76" s="63"/>
      <c r="K76" s="63"/>
      <c r="L76" s="63"/>
    </row>
    <row r="77" spans="1:12" s="75" customFormat="1" ht="25.5">
      <c r="A77" s="60" t="s">
        <v>278</v>
      </c>
      <c r="B77" s="64" t="s">
        <v>279</v>
      </c>
      <c r="C77" s="65">
        <f aca="true" t="shared" si="31" ref="C77:H77">+C78+C83+C93+C104+C106</f>
        <v>0</v>
      </c>
      <c r="D77" s="65">
        <f t="shared" si="31"/>
        <v>151700</v>
      </c>
      <c r="E77" s="65">
        <f t="shared" si="31"/>
        <v>114080</v>
      </c>
      <c r="F77" s="65">
        <f t="shared" si="31"/>
        <v>38052.05</v>
      </c>
      <c r="G77" s="65">
        <f t="shared" si="31"/>
        <v>37828.39</v>
      </c>
      <c r="H77" s="65">
        <f t="shared" si="31"/>
        <v>15816.66</v>
      </c>
      <c r="I77" s="63"/>
      <c r="J77" s="63"/>
      <c r="K77" s="63"/>
      <c r="L77" s="63"/>
    </row>
    <row r="78" spans="1:12" s="75" customFormat="1" ht="12.75">
      <c r="A78" s="69" t="s">
        <v>280</v>
      </c>
      <c r="B78" s="64" t="s">
        <v>281</v>
      </c>
      <c r="C78" s="62">
        <f aca="true" t="shared" si="32" ref="C78:H78">+C79+C80+C81</f>
        <v>0</v>
      </c>
      <c r="D78" s="62">
        <f t="shared" si="32"/>
        <v>90004</v>
      </c>
      <c r="E78" s="62">
        <f t="shared" si="32"/>
        <v>88127</v>
      </c>
      <c r="F78" s="62">
        <f t="shared" si="32"/>
        <v>23228.05</v>
      </c>
      <c r="G78" s="62">
        <f t="shared" si="32"/>
        <v>23011.489999999998</v>
      </c>
      <c r="H78" s="62">
        <f t="shared" si="32"/>
        <v>8644.24</v>
      </c>
      <c r="I78" s="63"/>
      <c r="J78" s="63"/>
      <c r="K78" s="63"/>
      <c r="L78" s="63"/>
    </row>
    <row r="79" spans="1:12" s="75" customFormat="1" ht="12.75">
      <c r="A79" s="69"/>
      <c r="B79" s="70" t="s">
        <v>282</v>
      </c>
      <c r="C79" s="71"/>
      <c r="D79" s="9">
        <v>87815</v>
      </c>
      <c r="E79" s="9">
        <v>86105</v>
      </c>
      <c r="F79" s="9">
        <v>22551.94</v>
      </c>
      <c r="G79" s="7">
        <v>22551.94</v>
      </c>
      <c r="H79" s="7">
        <v>8416.16</v>
      </c>
      <c r="I79" s="63"/>
      <c r="J79" s="63"/>
      <c r="K79" s="63"/>
      <c r="L79" s="63"/>
    </row>
    <row r="80" spans="1:12" ht="12.75">
      <c r="A80" s="69"/>
      <c r="B80" s="70" t="s">
        <v>283</v>
      </c>
      <c r="C80" s="71"/>
      <c r="D80" s="9">
        <v>12</v>
      </c>
      <c r="E80" s="9">
        <v>12</v>
      </c>
      <c r="F80" s="9">
        <v>12</v>
      </c>
      <c r="G80" s="7">
        <v>12</v>
      </c>
      <c r="H80" s="7">
        <v>4</v>
      </c>
      <c r="I80" s="63"/>
      <c r="J80" s="63"/>
      <c r="K80" s="63"/>
      <c r="L80" s="63"/>
    </row>
    <row r="81" spans="1:12" ht="51">
      <c r="A81" s="69"/>
      <c r="B81" s="70" t="s">
        <v>284</v>
      </c>
      <c r="C81" s="71"/>
      <c r="D81" s="9">
        <v>2177</v>
      </c>
      <c r="E81" s="9">
        <v>2010</v>
      </c>
      <c r="F81" s="9">
        <v>664.11</v>
      </c>
      <c r="G81" s="7">
        <v>447.55</v>
      </c>
      <c r="H81" s="7">
        <v>224.08</v>
      </c>
      <c r="I81" s="63"/>
      <c r="J81" s="63"/>
      <c r="K81" s="63"/>
      <c r="L81" s="63"/>
    </row>
    <row r="82" spans="1:12" s="75" customFormat="1" ht="25.5">
      <c r="A82" s="69"/>
      <c r="B82" s="101" t="s">
        <v>276</v>
      </c>
      <c r="C82" s="71"/>
      <c r="D82" s="9">
        <v>0</v>
      </c>
      <c r="E82" s="9">
        <v>0</v>
      </c>
      <c r="F82" s="9">
        <v>0</v>
      </c>
      <c r="G82" s="85">
        <v>-10.04</v>
      </c>
      <c r="H82" s="85">
        <v>-7.3</v>
      </c>
      <c r="I82" s="63"/>
      <c r="J82" s="63"/>
      <c r="K82" s="63"/>
      <c r="L82" s="63"/>
    </row>
    <row r="83" spans="1:12" ht="38.25">
      <c r="A83" s="69" t="s">
        <v>285</v>
      </c>
      <c r="B83" s="64" t="s">
        <v>286</v>
      </c>
      <c r="C83" s="71">
        <f aca="true" t="shared" si="33" ref="C83:H83">C84+C85+C86+C87+C88+C89+C90+C91</f>
        <v>0</v>
      </c>
      <c r="D83" s="71">
        <f t="shared" si="33"/>
        <v>50507</v>
      </c>
      <c r="E83" s="71">
        <f t="shared" si="33"/>
        <v>16095</v>
      </c>
      <c r="F83" s="71">
        <f t="shared" si="33"/>
        <v>11153</v>
      </c>
      <c r="G83" s="71">
        <f t="shared" si="33"/>
        <v>11148.740000000002</v>
      </c>
      <c r="H83" s="71">
        <f t="shared" si="33"/>
        <v>5896.27</v>
      </c>
      <c r="I83" s="63"/>
      <c r="J83" s="63"/>
      <c r="K83" s="63"/>
      <c r="L83" s="63"/>
    </row>
    <row r="84" spans="1:12" s="10" customFormat="1" ht="12.75">
      <c r="A84" s="69"/>
      <c r="B84" s="92" t="s">
        <v>287</v>
      </c>
      <c r="C84" s="71"/>
      <c r="D84" s="108">
        <v>3331</v>
      </c>
      <c r="E84" s="9">
        <v>341</v>
      </c>
      <c r="F84" s="9">
        <v>132</v>
      </c>
      <c r="G84" s="9">
        <v>131.15</v>
      </c>
      <c r="H84" s="9">
        <v>43.71</v>
      </c>
      <c r="I84" s="63"/>
      <c r="J84" s="63"/>
      <c r="K84" s="63"/>
      <c r="L84" s="63"/>
    </row>
    <row r="85" spans="1:12" ht="25.5">
      <c r="A85" s="69"/>
      <c r="B85" s="92" t="s">
        <v>288</v>
      </c>
      <c r="C85" s="71"/>
      <c r="D85" s="108">
        <v>0</v>
      </c>
      <c r="E85" s="9">
        <v>0</v>
      </c>
      <c r="F85" s="9">
        <v>0</v>
      </c>
      <c r="G85" s="7">
        <v>0</v>
      </c>
      <c r="H85" s="7">
        <v>0</v>
      </c>
      <c r="I85" s="63"/>
      <c r="J85" s="63"/>
      <c r="K85" s="63"/>
      <c r="L85" s="63"/>
    </row>
    <row r="86" spans="1:12" ht="25.5">
      <c r="A86" s="69"/>
      <c r="B86" s="92" t="s">
        <v>289</v>
      </c>
      <c r="C86" s="71"/>
      <c r="D86" s="108">
        <v>2352</v>
      </c>
      <c r="E86" s="9">
        <v>1535</v>
      </c>
      <c r="F86" s="9">
        <v>1318</v>
      </c>
      <c r="G86" s="7">
        <v>1317.74</v>
      </c>
      <c r="H86" s="7">
        <v>696.76</v>
      </c>
      <c r="I86" s="63"/>
      <c r="J86" s="63"/>
      <c r="K86" s="63"/>
      <c r="L86" s="63"/>
    </row>
    <row r="87" spans="1:12" ht="12.75">
      <c r="A87" s="69"/>
      <c r="B87" s="92" t="s">
        <v>290</v>
      </c>
      <c r="C87" s="71"/>
      <c r="D87" s="108">
        <v>17153</v>
      </c>
      <c r="E87" s="9">
        <v>4977</v>
      </c>
      <c r="F87" s="9">
        <v>2854</v>
      </c>
      <c r="G87" s="7">
        <v>2853.17</v>
      </c>
      <c r="H87" s="7">
        <v>1293.59</v>
      </c>
      <c r="I87" s="63"/>
      <c r="J87" s="63"/>
      <c r="K87" s="63"/>
      <c r="L87" s="63"/>
    </row>
    <row r="88" spans="1:12" ht="12.75">
      <c r="A88" s="69"/>
      <c r="B88" s="102" t="s">
        <v>291</v>
      </c>
      <c r="C88" s="71"/>
      <c r="D88" s="109">
        <v>55</v>
      </c>
      <c r="E88" s="9">
        <v>7</v>
      </c>
      <c r="F88" s="9">
        <v>4</v>
      </c>
      <c r="G88" s="7">
        <v>3.28</v>
      </c>
      <c r="H88" s="7">
        <v>1.64</v>
      </c>
      <c r="I88" s="63"/>
      <c r="J88" s="63"/>
      <c r="K88" s="63"/>
      <c r="L88" s="63"/>
    </row>
    <row r="89" spans="1:12" ht="25.5">
      <c r="A89" s="69"/>
      <c r="B89" s="92" t="s">
        <v>292</v>
      </c>
      <c r="C89" s="71"/>
      <c r="D89" s="108">
        <v>1201</v>
      </c>
      <c r="E89" s="9">
        <v>395</v>
      </c>
      <c r="F89" s="9">
        <v>252</v>
      </c>
      <c r="G89" s="7">
        <v>251.06</v>
      </c>
      <c r="H89" s="7">
        <v>124.54</v>
      </c>
      <c r="I89" s="63"/>
      <c r="J89" s="63"/>
      <c r="K89" s="63"/>
      <c r="L89" s="63"/>
    </row>
    <row r="90" spans="1:12" ht="12.75">
      <c r="A90" s="69"/>
      <c r="B90" s="103" t="s">
        <v>293</v>
      </c>
      <c r="C90" s="71"/>
      <c r="D90" s="115">
        <v>26415</v>
      </c>
      <c r="E90" s="9">
        <v>8840</v>
      </c>
      <c r="F90" s="9">
        <v>6593</v>
      </c>
      <c r="G90" s="7">
        <v>6592.34</v>
      </c>
      <c r="H90" s="7">
        <v>3736.03</v>
      </c>
      <c r="I90" s="63"/>
      <c r="J90" s="63"/>
      <c r="K90" s="63"/>
      <c r="L90" s="63"/>
    </row>
    <row r="91" spans="1:12" ht="12.75">
      <c r="A91" s="69"/>
      <c r="B91" s="103" t="s">
        <v>294</v>
      </c>
      <c r="C91" s="71"/>
      <c r="D91" s="115">
        <v>0</v>
      </c>
      <c r="E91" s="9">
        <v>0</v>
      </c>
      <c r="F91" s="9">
        <v>0</v>
      </c>
      <c r="G91" s="7">
        <v>0</v>
      </c>
      <c r="H91" s="7">
        <v>0</v>
      </c>
      <c r="I91" s="63"/>
      <c r="J91" s="63"/>
      <c r="K91" s="63"/>
      <c r="L91" s="63"/>
    </row>
    <row r="92" spans="1:12" ht="25.5">
      <c r="A92" s="69"/>
      <c r="B92" s="101" t="s">
        <v>276</v>
      </c>
      <c r="C92" s="71"/>
      <c r="D92" s="9">
        <v>0</v>
      </c>
      <c r="E92" s="9">
        <v>0</v>
      </c>
      <c r="F92" s="9">
        <v>0</v>
      </c>
      <c r="G92" s="7">
        <v>-4.51</v>
      </c>
      <c r="H92" s="7">
        <v>-4.51</v>
      </c>
      <c r="I92" s="63"/>
      <c r="J92" s="63"/>
      <c r="K92" s="63"/>
      <c r="L92" s="63"/>
    </row>
    <row r="93" spans="1:12" ht="25.5">
      <c r="A93" s="69" t="s">
        <v>295</v>
      </c>
      <c r="B93" s="64" t="s">
        <v>296</v>
      </c>
      <c r="C93" s="71">
        <f aca="true" t="shared" si="34" ref="C93:H93">C94+C95+C96+C97+C98+C99+C100+C101+C102</f>
        <v>0</v>
      </c>
      <c r="D93" s="71">
        <f t="shared" si="34"/>
        <v>2846</v>
      </c>
      <c r="E93" s="71">
        <f t="shared" si="34"/>
        <v>767</v>
      </c>
      <c r="F93" s="71">
        <f t="shared" si="34"/>
        <v>459</v>
      </c>
      <c r="G93" s="71">
        <f t="shared" si="34"/>
        <v>457.69</v>
      </c>
      <c r="H93" s="71">
        <f t="shared" si="34"/>
        <v>183.07999999999998</v>
      </c>
      <c r="I93" s="63"/>
      <c r="J93" s="63"/>
      <c r="K93" s="63"/>
      <c r="L93" s="63"/>
    </row>
    <row r="94" spans="1:12" ht="12.75">
      <c r="A94" s="69"/>
      <c r="B94" s="92" t="s">
        <v>290</v>
      </c>
      <c r="C94" s="71"/>
      <c r="D94" s="108">
        <v>2211</v>
      </c>
      <c r="E94" s="9">
        <v>655</v>
      </c>
      <c r="F94" s="9">
        <v>348</v>
      </c>
      <c r="G94" s="7">
        <v>347.21</v>
      </c>
      <c r="H94" s="7">
        <v>150.95</v>
      </c>
      <c r="I94" s="63"/>
      <c r="J94" s="63"/>
      <c r="K94" s="63"/>
      <c r="L94" s="63"/>
    </row>
    <row r="95" spans="1:12" ht="25.5">
      <c r="A95" s="69"/>
      <c r="B95" s="104" t="s">
        <v>297</v>
      </c>
      <c r="C95" s="71"/>
      <c r="D95" s="110">
        <v>8</v>
      </c>
      <c r="E95" s="9">
        <v>0</v>
      </c>
      <c r="F95" s="9">
        <v>0</v>
      </c>
      <c r="G95" s="7">
        <v>0</v>
      </c>
      <c r="H95" s="7">
        <v>0</v>
      </c>
      <c r="I95" s="63"/>
      <c r="J95" s="63"/>
      <c r="K95" s="63"/>
      <c r="L95" s="63"/>
    </row>
    <row r="96" spans="1:12" ht="12.75">
      <c r="A96" s="69"/>
      <c r="B96" s="105" t="s">
        <v>298</v>
      </c>
      <c r="C96" s="71"/>
      <c r="D96" s="111">
        <v>154</v>
      </c>
      <c r="E96" s="9">
        <v>52</v>
      </c>
      <c r="F96" s="9">
        <v>52</v>
      </c>
      <c r="G96" s="7">
        <v>51.53</v>
      </c>
      <c r="H96" s="7">
        <v>13.48</v>
      </c>
      <c r="I96" s="63"/>
      <c r="J96" s="63"/>
      <c r="K96" s="63"/>
      <c r="L96" s="63"/>
    </row>
    <row r="97" spans="1:12" ht="25.5">
      <c r="A97" s="69"/>
      <c r="B97" s="105" t="s">
        <v>299</v>
      </c>
      <c r="C97" s="71"/>
      <c r="D97" s="111">
        <v>0</v>
      </c>
      <c r="E97" s="9">
        <v>0</v>
      </c>
      <c r="F97" s="9">
        <v>0</v>
      </c>
      <c r="G97" s="7">
        <v>0</v>
      </c>
      <c r="H97" s="7">
        <v>0</v>
      </c>
      <c r="I97" s="63"/>
      <c r="J97" s="63"/>
      <c r="K97" s="63"/>
      <c r="L97" s="63"/>
    </row>
    <row r="98" spans="1:12" ht="25.5">
      <c r="A98" s="69"/>
      <c r="B98" s="105" t="s">
        <v>300</v>
      </c>
      <c r="C98" s="71"/>
      <c r="D98" s="111">
        <v>0</v>
      </c>
      <c r="E98" s="9">
        <v>0</v>
      </c>
      <c r="F98" s="9">
        <v>0</v>
      </c>
      <c r="G98" s="7">
        <v>0</v>
      </c>
      <c r="H98" s="7">
        <v>0</v>
      </c>
      <c r="I98" s="63"/>
      <c r="J98" s="63"/>
      <c r="K98" s="63"/>
      <c r="L98" s="63"/>
    </row>
    <row r="99" spans="1:12" ht="12.75">
      <c r="A99" s="69"/>
      <c r="B99" s="92" t="s">
        <v>287</v>
      </c>
      <c r="C99" s="71"/>
      <c r="D99" s="108">
        <v>0</v>
      </c>
      <c r="E99" s="9">
        <v>0</v>
      </c>
      <c r="F99" s="9">
        <v>0</v>
      </c>
      <c r="G99" s="7">
        <v>0</v>
      </c>
      <c r="H99" s="7">
        <v>0</v>
      </c>
      <c r="I99" s="63"/>
      <c r="J99" s="63"/>
      <c r="K99" s="63"/>
      <c r="L99" s="63"/>
    </row>
    <row r="100" spans="1:12" s="10" customFormat="1" ht="12.75">
      <c r="A100" s="69"/>
      <c r="B100" s="105" t="s">
        <v>301</v>
      </c>
      <c r="C100" s="71"/>
      <c r="D100" s="111">
        <v>473</v>
      </c>
      <c r="E100" s="9">
        <v>60</v>
      </c>
      <c r="F100" s="9">
        <v>59</v>
      </c>
      <c r="G100" s="86">
        <v>58.95</v>
      </c>
      <c r="H100" s="86">
        <v>18.65</v>
      </c>
      <c r="I100" s="63"/>
      <c r="J100" s="63"/>
      <c r="K100" s="63"/>
      <c r="L100" s="63"/>
    </row>
    <row r="101" spans="1:12" s="10" customFormat="1" ht="12.75">
      <c r="A101" s="69"/>
      <c r="B101" s="106" t="s">
        <v>302</v>
      </c>
      <c r="C101" s="71"/>
      <c r="D101" s="112">
        <v>0</v>
      </c>
      <c r="E101" s="9">
        <v>0</v>
      </c>
      <c r="F101" s="9">
        <v>0</v>
      </c>
      <c r="G101" s="86">
        <v>0</v>
      </c>
      <c r="H101" s="86">
        <v>0</v>
      </c>
      <c r="I101" s="63"/>
      <c r="J101" s="63"/>
      <c r="K101" s="63"/>
      <c r="L101" s="63"/>
    </row>
    <row r="102" spans="1:12" s="10" customFormat="1" ht="25.5">
      <c r="A102" s="69"/>
      <c r="B102" s="106" t="s">
        <v>303</v>
      </c>
      <c r="C102" s="71"/>
      <c r="D102" s="112">
        <v>0</v>
      </c>
      <c r="E102" s="9">
        <v>0</v>
      </c>
      <c r="F102" s="9">
        <v>0</v>
      </c>
      <c r="G102" s="86">
        <v>0</v>
      </c>
      <c r="H102" s="86">
        <v>0</v>
      </c>
      <c r="I102" s="63"/>
      <c r="J102" s="63"/>
      <c r="K102" s="63"/>
      <c r="L102" s="63"/>
    </row>
    <row r="103" spans="1:12" s="10" customFormat="1" ht="25.5">
      <c r="A103" s="69"/>
      <c r="B103" s="101" t="s">
        <v>276</v>
      </c>
      <c r="C103" s="71"/>
      <c r="D103" s="9">
        <v>0</v>
      </c>
      <c r="E103" s="9">
        <v>0</v>
      </c>
      <c r="F103" s="9">
        <v>0</v>
      </c>
      <c r="G103" s="86">
        <v>0</v>
      </c>
      <c r="H103" s="86">
        <v>0</v>
      </c>
      <c r="I103" s="63"/>
      <c r="J103" s="63"/>
      <c r="K103" s="63"/>
      <c r="L103" s="63"/>
    </row>
    <row r="104" spans="1:12" s="10" customFormat="1" ht="25.5">
      <c r="A104" s="69" t="s">
        <v>304</v>
      </c>
      <c r="B104" s="87" t="s">
        <v>305</v>
      </c>
      <c r="C104" s="62"/>
      <c r="D104" s="9">
        <v>4947</v>
      </c>
      <c r="E104" s="9">
        <v>5009</v>
      </c>
      <c r="F104" s="9">
        <v>1376</v>
      </c>
      <c r="G104" s="9">
        <v>1376</v>
      </c>
      <c r="H104" s="9">
        <v>458.6</v>
      </c>
      <c r="I104" s="63"/>
      <c r="J104" s="63"/>
      <c r="K104" s="63"/>
      <c r="L104" s="63"/>
    </row>
    <row r="105" spans="1:12" ht="25.5">
      <c r="A105" s="69"/>
      <c r="B105" s="101" t="s">
        <v>276</v>
      </c>
      <c r="C105" s="62"/>
      <c r="D105" s="9"/>
      <c r="E105" s="9"/>
      <c r="F105" s="9">
        <v>0</v>
      </c>
      <c r="G105" s="88">
        <v>0</v>
      </c>
      <c r="H105" s="88">
        <v>0</v>
      </c>
      <c r="I105" s="63"/>
      <c r="J105" s="63"/>
      <c r="K105" s="63"/>
      <c r="L105" s="63"/>
    </row>
    <row r="106" spans="1:12" ht="12.75">
      <c r="A106" s="69" t="s">
        <v>306</v>
      </c>
      <c r="B106" s="72" t="s">
        <v>307</v>
      </c>
      <c r="C106" s="71"/>
      <c r="D106" s="9">
        <v>3396</v>
      </c>
      <c r="E106" s="9">
        <v>4082</v>
      </c>
      <c r="F106" s="9">
        <v>1836</v>
      </c>
      <c r="G106" s="80">
        <v>1834.47</v>
      </c>
      <c r="H106" s="80">
        <v>634.47</v>
      </c>
      <c r="I106" s="63"/>
      <c r="J106" s="63"/>
      <c r="K106" s="63"/>
      <c r="L106" s="63"/>
    </row>
    <row r="107" spans="1:12" ht="25.5">
      <c r="A107" s="69"/>
      <c r="B107" s="101" t="s">
        <v>276</v>
      </c>
      <c r="C107" s="71"/>
      <c r="D107" s="9">
        <v>0</v>
      </c>
      <c r="E107" s="9">
        <v>0</v>
      </c>
      <c r="F107" s="9">
        <v>0</v>
      </c>
      <c r="G107" s="88">
        <v>0</v>
      </c>
      <c r="H107" s="88">
        <v>0</v>
      </c>
      <c r="I107" s="63"/>
      <c r="J107" s="63"/>
      <c r="K107" s="63"/>
      <c r="L107" s="63"/>
    </row>
    <row r="108" spans="1:12" s="10" customFormat="1" ht="12.75">
      <c r="A108" s="60" t="s">
        <v>308</v>
      </c>
      <c r="B108" s="64" t="s">
        <v>309</v>
      </c>
      <c r="C108" s="65">
        <f aca="true" t="shared" si="35" ref="C108:H108">+C109+C113+C115+C119+C124</f>
        <v>0</v>
      </c>
      <c r="D108" s="65">
        <f t="shared" si="35"/>
        <v>55789.240000000005</v>
      </c>
      <c r="E108" s="65">
        <f t="shared" si="35"/>
        <v>56535.240000000005</v>
      </c>
      <c r="F108" s="65">
        <f t="shared" si="35"/>
        <v>15740.88</v>
      </c>
      <c r="G108" s="65">
        <f t="shared" si="35"/>
        <v>15679.72</v>
      </c>
      <c r="H108" s="65">
        <f t="shared" si="35"/>
        <v>4495.719999999999</v>
      </c>
      <c r="I108" s="63"/>
      <c r="J108" s="63"/>
      <c r="K108" s="63"/>
      <c r="L108" s="63"/>
    </row>
    <row r="109" spans="1:12" s="10" customFormat="1" ht="12.75">
      <c r="A109" s="60" t="s">
        <v>310</v>
      </c>
      <c r="B109" s="64" t="s">
        <v>311</v>
      </c>
      <c r="C109" s="62">
        <f aca="true" t="shared" si="36" ref="C109:H109">+C110+C111</f>
        <v>0</v>
      </c>
      <c r="D109" s="62">
        <f t="shared" si="36"/>
        <v>30447.24</v>
      </c>
      <c r="E109" s="62">
        <f t="shared" si="36"/>
        <v>30742.24</v>
      </c>
      <c r="F109" s="62">
        <f t="shared" si="36"/>
        <v>8889.21</v>
      </c>
      <c r="G109" s="62">
        <f t="shared" si="36"/>
        <v>8828.86</v>
      </c>
      <c r="H109" s="62">
        <f t="shared" si="36"/>
        <v>2547.93</v>
      </c>
      <c r="I109" s="63"/>
      <c r="J109" s="63"/>
      <c r="K109" s="63"/>
      <c r="L109" s="63"/>
    </row>
    <row r="110" spans="1:12" s="10" customFormat="1" ht="12.75">
      <c r="A110" s="69"/>
      <c r="B110" s="89" t="s">
        <v>312</v>
      </c>
      <c r="C110" s="71"/>
      <c r="D110" s="9">
        <v>28542</v>
      </c>
      <c r="E110" s="9">
        <v>28837</v>
      </c>
      <c r="F110" s="9">
        <v>8295.75</v>
      </c>
      <c r="G110" s="9">
        <v>8295.75</v>
      </c>
      <c r="H110" s="9">
        <v>2380.1</v>
      </c>
      <c r="I110" s="63"/>
      <c r="J110" s="63"/>
      <c r="K110" s="63"/>
      <c r="L110" s="63"/>
    </row>
    <row r="111" spans="1:12" s="10" customFormat="1" ht="12.75">
      <c r="A111" s="69"/>
      <c r="B111" s="89" t="s">
        <v>313</v>
      </c>
      <c r="C111" s="71"/>
      <c r="D111" s="9">
        <v>1905.24</v>
      </c>
      <c r="E111" s="9">
        <v>1905.24</v>
      </c>
      <c r="F111" s="9">
        <v>593.46</v>
      </c>
      <c r="G111" s="82">
        <v>533.11</v>
      </c>
      <c r="H111" s="82">
        <v>167.83</v>
      </c>
      <c r="I111" s="63"/>
      <c r="J111" s="63"/>
      <c r="K111" s="63"/>
      <c r="L111" s="63"/>
    </row>
    <row r="112" spans="1:12" s="10" customFormat="1" ht="25.5">
      <c r="A112" s="69"/>
      <c r="B112" s="101" t="s">
        <v>276</v>
      </c>
      <c r="C112" s="71"/>
      <c r="D112" s="9">
        <v>0</v>
      </c>
      <c r="E112" s="9">
        <v>0</v>
      </c>
      <c r="F112" s="9">
        <v>0</v>
      </c>
      <c r="G112" s="9">
        <v>0</v>
      </c>
      <c r="H112" s="9">
        <v>0</v>
      </c>
      <c r="I112" s="63"/>
      <c r="J112" s="63"/>
      <c r="K112" s="63"/>
      <c r="L112" s="63"/>
    </row>
    <row r="113" spans="1:12" s="10" customFormat="1" ht="25.5">
      <c r="A113" s="69" t="s">
        <v>314</v>
      </c>
      <c r="B113" s="90" t="s">
        <v>315</v>
      </c>
      <c r="C113" s="71"/>
      <c r="D113" s="9">
        <v>13746</v>
      </c>
      <c r="E113" s="9">
        <v>13706</v>
      </c>
      <c r="F113" s="9">
        <v>3560</v>
      </c>
      <c r="G113" s="82">
        <v>3560</v>
      </c>
      <c r="H113" s="82">
        <v>1062</v>
      </c>
      <c r="I113" s="63"/>
      <c r="J113" s="63"/>
      <c r="K113" s="63"/>
      <c r="L113" s="63"/>
    </row>
    <row r="114" spans="1:12" s="10" customFormat="1" ht="25.5">
      <c r="A114" s="69"/>
      <c r="B114" s="101" t="s">
        <v>276</v>
      </c>
      <c r="C114" s="71"/>
      <c r="D114" s="9">
        <v>0</v>
      </c>
      <c r="E114" s="9">
        <v>0</v>
      </c>
      <c r="F114" s="9">
        <v>0</v>
      </c>
      <c r="G114" s="9">
        <v>-0.04</v>
      </c>
      <c r="H114" s="9">
        <v>-0.04</v>
      </c>
      <c r="I114" s="63"/>
      <c r="J114" s="63"/>
      <c r="K114" s="63"/>
      <c r="L114" s="63"/>
    </row>
    <row r="115" spans="1:12" s="10" customFormat="1" ht="12.75">
      <c r="A115" s="60" t="s">
        <v>316</v>
      </c>
      <c r="B115" s="91" t="s">
        <v>317</v>
      </c>
      <c r="C115" s="71">
        <f aca="true" t="shared" si="37" ref="C115:H115">+C116+C117</f>
        <v>0</v>
      </c>
      <c r="D115" s="71">
        <f t="shared" si="37"/>
        <v>1968</v>
      </c>
      <c r="E115" s="71">
        <f t="shared" si="37"/>
        <v>2025</v>
      </c>
      <c r="F115" s="71">
        <f t="shared" si="37"/>
        <v>558.67</v>
      </c>
      <c r="G115" s="71">
        <f t="shared" si="37"/>
        <v>558.3</v>
      </c>
      <c r="H115" s="71">
        <f t="shared" si="37"/>
        <v>170.04</v>
      </c>
      <c r="I115" s="63"/>
      <c r="J115" s="63"/>
      <c r="K115" s="63"/>
      <c r="L115" s="63"/>
    </row>
    <row r="116" spans="1:10" ht="12.75">
      <c r="A116" s="69"/>
      <c r="B116" s="89" t="s">
        <v>312</v>
      </c>
      <c r="C116" s="71"/>
      <c r="D116" s="9">
        <v>1968</v>
      </c>
      <c r="E116" s="9">
        <v>2025</v>
      </c>
      <c r="F116" s="9">
        <v>558.67</v>
      </c>
      <c r="G116" s="7">
        <v>558.3</v>
      </c>
      <c r="H116" s="7">
        <v>170.04</v>
      </c>
      <c r="I116" s="63"/>
      <c r="J116" s="63"/>
    </row>
    <row r="117" spans="1:10" ht="38.25">
      <c r="A117" s="69"/>
      <c r="B117" s="89" t="s">
        <v>318</v>
      </c>
      <c r="C117" s="71"/>
      <c r="D117" s="9">
        <v>0</v>
      </c>
      <c r="E117" s="9">
        <v>0</v>
      </c>
      <c r="F117" s="9">
        <v>0</v>
      </c>
      <c r="G117" s="7">
        <v>0</v>
      </c>
      <c r="H117" s="7">
        <v>0</v>
      </c>
      <c r="I117" s="63"/>
      <c r="J117" s="63"/>
    </row>
    <row r="118" spans="1:10" s="10" customFormat="1" ht="25.5">
      <c r="A118" s="69"/>
      <c r="B118" s="101" t="s">
        <v>276</v>
      </c>
      <c r="C118" s="71"/>
      <c r="D118" s="9">
        <v>0</v>
      </c>
      <c r="E118" s="9">
        <v>0</v>
      </c>
      <c r="F118" s="9">
        <v>0</v>
      </c>
      <c r="G118" s="9">
        <v>0</v>
      </c>
      <c r="H118" s="9">
        <v>0</v>
      </c>
      <c r="I118" s="63"/>
      <c r="J118" s="63"/>
    </row>
    <row r="119" spans="1:12" ht="25.5">
      <c r="A119" s="60" t="s">
        <v>319</v>
      </c>
      <c r="B119" s="91" t="s">
        <v>320</v>
      </c>
      <c r="C119" s="62">
        <f aca="true" t="shared" si="38" ref="C119:H119">+C120+C121+C122</f>
        <v>0</v>
      </c>
      <c r="D119" s="62">
        <f t="shared" si="38"/>
        <v>8684</v>
      </c>
      <c r="E119" s="62">
        <f t="shared" si="38"/>
        <v>9053</v>
      </c>
      <c r="F119" s="62">
        <f t="shared" si="38"/>
        <v>2422</v>
      </c>
      <c r="G119" s="62">
        <f t="shared" si="38"/>
        <v>2421.9</v>
      </c>
      <c r="H119" s="62">
        <f t="shared" si="38"/>
        <v>626.22</v>
      </c>
      <c r="I119" s="63"/>
      <c r="J119" s="63"/>
      <c r="K119" s="63"/>
      <c r="L119" s="63"/>
    </row>
    <row r="120" spans="1:12" ht="12.75">
      <c r="A120" s="69"/>
      <c r="B120" s="70" t="s">
        <v>369</v>
      </c>
      <c r="C120" s="71"/>
      <c r="D120" s="9">
        <v>8640</v>
      </c>
      <c r="E120" s="9">
        <v>9040</v>
      </c>
      <c r="F120" s="9">
        <v>2414</v>
      </c>
      <c r="G120" s="7">
        <v>2414</v>
      </c>
      <c r="H120" s="7">
        <v>623.2</v>
      </c>
      <c r="I120" s="63"/>
      <c r="J120" s="63"/>
      <c r="K120" s="63"/>
      <c r="L120" s="63"/>
    </row>
    <row r="121" spans="1:12" s="10" customFormat="1" ht="25.5">
      <c r="A121" s="69"/>
      <c r="B121" s="70" t="s">
        <v>370</v>
      </c>
      <c r="C121" s="71"/>
      <c r="D121" s="9">
        <v>0</v>
      </c>
      <c r="E121" s="9">
        <v>0</v>
      </c>
      <c r="F121" s="9">
        <v>0</v>
      </c>
      <c r="G121" s="9">
        <v>0</v>
      </c>
      <c r="H121" s="9">
        <v>0</v>
      </c>
      <c r="I121" s="63"/>
      <c r="J121" s="63"/>
      <c r="K121" s="63"/>
      <c r="L121" s="63"/>
    </row>
    <row r="122" spans="1:12" ht="25.5">
      <c r="A122" s="69"/>
      <c r="B122" s="70" t="s">
        <v>321</v>
      </c>
      <c r="C122" s="71"/>
      <c r="D122" s="9">
        <v>44</v>
      </c>
      <c r="E122" s="9">
        <v>13</v>
      </c>
      <c r="F122" s="9">
        <v>8</v>
      </c>
      <c r="G122" s="7">
        <v>7.9</v>
      </c>
      <c r="H122" s="7">
        <v>3.02</v>
      </c>
      <c r="I122" s="63"/>
      <c r="J122" s="63"/>
      <c r="K122" s="63"/>
      <c r="L122" s="63"/>
    </row>
    <row r="123" spans="1:12" ht="25.5">
      <c r="A123" s="69"/>
      <c r="B123" s="101" t="s">
        <v>276</v>
      </c>
      <c r="C123" s="71"/>
      <c r="D123" s="9">
        <v>0</v>
      </c>
      <c r="E123" s="9">
        <v>0</v>
      </c>
      <c r="F123" s="9">
        <v>0</v>
      </c>
      <c r="G123" s="7">
        <v>0</v>
      </c>
      <c r="H123" s="7">
        <v>0</v>
      </c>
      <c r="K123" s="63"/>
      <c r="L123" s="63"/>
    </row>
    <row r="124" spans="1:12" ht="25.5">
      <c r="A124" s="60" t="s">
        <v>322</v>
      </c>
      <c r="B124" s="91" t="s">
        <v>323</v>
      </c>
      <c r="C124" s="71">
        <f aca="true" t="shared" si="39" ref="C124:H124">+C125+C126</f>
        <v>0</v>
      </c>
      <c r="D124" s="71">
        <f t="shared" si="39"/>
        <v>944</v>
      </c>
      <c r="E124" s="71">
        <f t="shared" si="39"/>
        <v>1009</v>
      </c>
      <c r="F124" s="71">
        <f t="shared" si="39"/>
        <v>311</v>
      </c>
      <c r="G124" s="71">
        <f t="shared" si="39"/>
        <v>310.66</v>
      </c>
      <c r="H124" s="71">
        <f t="shared" si="39"/>
        <v>89.53</v>
      </c>
      <c r="K124" s="63"/>
      <c r="L124" s="63"/>
    </row>
    <row r="125" spans="1:12" ht="12.75">
      <c r="A125" s="60"/>
      <c r="B125" s="89" t="s">
        <v>312</v>
      </c>
      <c r="C125" s="71"/>
      <c r="D125" s="9">
        <v>944</v>
      </c>
      <c r="E125" s="9">
        <v>1009</v>
      </c>
      <c r="F125" s="9">
        <v>311</v>
      </c>
      <c r="G125" s="7">
        <v>310.66</v>
      </c>
      <c r="H125" s="7">
        <v>89.53</v>
      </c>
      <c r="K125" s="63"/>
      <c r="L125" s="63"/>
    </row>
    <row r="126" spans="1:12" ht="38.25">
      <c r="A126" s="69"/>
      <c r="B126" s="89" t="s">
        <v>318</v>
      </c>
      <c r="C126" s="71"/>
      <c r="D126" s="9">
        <v>0</v>
      </c>
      <c r="E126" s="9">
        <v>0</v>
      </c>
      <c r="F126" s="9">
        <v>0</v>
      </c>
      <c r="G126" s="7">
        <v>0</v>
      </c>
      <c r="H126" s="7">
        <v>0</v>
      </c>
      <c r="K126" s="63"/>
      <c r="L126" s="63"/>
    </row>
    <row r="127" spans="1:12" ht="25.5">
      <c r="A127" s="69"/>
      <c r="B127" s="101" t="s">
        <v>276</v>
      </c>
      <c r="C127" s="71"/>
      <c r="D127" s="9">
        <v>0</v>
      </c>
      <c r="E127" s="9">
        <v>0</v>
      </c>
      <c r="F127" s="9">
        <v>0</v>
      </c>
      <c r="G127" s="7">
        <v>0</v>
      </c>
      <c r="H127" s="7">
        <v>0</v>
      </c>
      <c r="K127" s="63"/>
      <c r="L127" s="63"/>
    </row>
    <row r="128" spans="1:12" ht="25.5">
      <c r="A128" s="60" t="s">
        <v>324</v>
      </c>
      <c r="B128" s="64" t="s">
        <v>372</v>
      </c>
      <c r="C128" s="71"/>
      <c r="D128" s="71">
        <v>615</v>
      </c>
      <c r="E128" s="71">
        <v>712</v>
      </c>
      <c r="F128" s="71">
        <v>201.69</v>
      </c>
      <c r="G128" s="71">
        <v>200.86</v>
      </c>
      <c r="H128" s="71">
        <v>82.17</v>
      </c>
      <c r="K128" s="63"/>
      <c r="L128" s="63"/>
    </row>
    <row r="129" spans="1:12" ht="25.5">
      <c r="A129" s="60"/>
      <c r="B129" s="101" t="s">
        <v>276</v>
      </c>
      <c r="C129" s="71"/>
      <c r="D129" s="9">
        <v>0</v>
      </c>
      <c r="E129" s="9">
        <v>0</v>
      </c>
      <c r="F129" s="9">
        <v>0</v>
      </c>
      <c r="G129" s="7">
        <v>0</v>
      </c>
      <c r="H129" s="7">
        <v>0</v>
      </c>
      <c r="K129" s="63"/>
      <c r="L129" s="63"/>
    </row>
    <row r="130" spans="1:12" ht="12.75">
      <c r="A130" s="60" t="s">
        <v>325</v>
      </c>
      <c r="B130" s="64" t="s">
        <v>326</v>
      </c>
      <c r="C130" s="65">
        <f aca="true" t="shared" si="40" ref="C130:H130">+C131+C140</f>
        <v>0</v>
      </c>
      <c r="D130" s="65">
        <f t="shared" si="40"/>
        <v>146231</v>
      </c>
      <c r="E130" s="65">
        <f t="shared" si="40"/>
        <v>146022</v>
      </c>
      <c r="F130" s="65">
        <f t="shared" si="40"/>
        <v>40810</v>
      </c>
      <c r="G130" s="65">
        <f t="shared" si="40"/>
        <v>40810</v>
      </c>
      <c r="H130" s="65">
        <f t="shared" si="40"/>
        <v>13742.74</v>
      </c>
      <c r="I130" s="23"/>
      <c r="J130" s="23"/>
      <c r="K130" s="63"/>
      <c r="L130" s="63"/>
    </row>
    <row r="131" spans="1:12" ht="12.75">
      <c r="A131" s="69" t="s">
        <v>327</v>
      </c>
      <c r="B131" s="72" t="s">
        <v>328</v>
      </c>
      <c r="C131" s="71">
        <f aca="true" t="shared" si="41" ref="C131:H131">C132+C134+C133</f>
        <v>0</v>
      </c>
      <c r="D131" s="71">
        <f t="shared" si="41"/>
        <v>146231</v>
      </c>
      <c r="E131" s="71">
        <f t="shared" si="41"/>
        <v>146022</v>
      </c>
      <c r="F131" s="71">
        <f t="shared" si="41"/>
        <v>40810</v>
      </c>
      <c r="G131" s="71">
        <f t="shared" si="41"/>
        <v>40810</v>
      </c>
      <c r="H131" s="71">
        <f t="shared" si="41"/>
        <v>13742.74</v>
      </c>
      <c r="I131" s="23"/>
      <c r="J131" s="23"/>
      <c r="K131" s="63"/>
      <c r="L131" s="63"/>
    </row>
    <row r="132" spans="1:12" ht="12.75">
      <c r="A132" s="69"/>
      <c r="B132" s="70" t="s">
        <v>282</v>
      </c>
      <c r="C132" s="71"/>
      <c r="D132" s="9">
        <v>146231</v>
      </c>
      <c r="E132" s="9">
        <v>146022</v>
      </c>
      <c r="F132" s="9">
        <v>40810</v>
      </c>
      <c r="G132" s="7">
        <v>40810</v>
      </c>
      <c r="H132" s="7">
        <v>13742.74</v>
      </c>
      <c r="I132" s="23"/>
      <c r="J132" s="23"/>
      <c r="K132" s="63"/>
      <c r="L132" s="63"/>
    </row>
    <row r="133" spans="1:12" ht="29.25" customHeight="1">
      <c r="A133" s="69"/>
      <c r="B133" s="92" t="s">
        <v>371</v>
      </c>
      <c r="C133" s="71"/>
      <c r="D133" s="9">
        <v>0</v>
      </c>
      <c r="E133" s="9">
        <v>0</v>
      </c>
      <c r="F133" s="9">
        <v>0</v>
      </c>
      <c r="G133" s="7">
        <v>0</v>
      </c>
      <c r="H133" s="7">
        <v>0</v>
      </c>
      <c r="I133" s="23"/>
      <c r="J133" s="23"/>
      <c r="K133" s="63"/>
      <c r="L133" s="63"/>
    </row>
    <row r="134" spans="1:12" ht="25.5">
      <c r="A134" s="69"/>
      <c r="B134" s="92" t="s">
        <v>329</v>
      </c>
      <c r="C134" s="71">
        <f aca="true" t="shared" si="42" ref="C134:H134">C135+C136+C137+C138</f>
        <v>0</v>
      </c>
      <c r="D134" s="71">
        <f t="shared" si="42"/>
        <v>0</v>
      </c>
      <c r="E134" s="71">
        <f t="shared" si="42"/>
        <v>0</v>
      </c>
      <c r="F134" s="71">
        <f t="shared" si="42"/>
        <v>0</v>
      </c>
      <c r="G134" s="71">
        <f t="shared" si="42"/>
        <v>0</v>
      </c>
      <c r="H134" s="71">
        <f t="shared" si="42"/>
        <v>0</v>
      </c>
      <c r="K134" s="63"/>
      <c r="L134" s="63"/>
    </row>
    <row r="135" spans="1:12" ht="12.75">
      <c r="A135" s="69"/>
      <c r="B135" s="107" t="s">
        <v>330</v>
      </c>
      <c r="C135" s="71"/>
      <c r="D135" s="9">
        <v>0</v>
      </c>
      <c r="E135" s="9">
        <v>0</v>
      </c>
      <c r="F135" s="9">
        <v>0</v>
      </c>
      <c r="G135" s="7">
        <v>0</v>
      </c>
      <c r="H135" s="7">
        <v>0</v>
      </c>
      <c r="K135" s="63"/>
      <c r="L135" s="63"/>
    </row>
    <row r="136" spans="1:12" ht="25.5">
      <c r="A136" s="69"/>
      <c r="B136" s="107" t="s">
        <v>331</v>
      </c>
      <c r="C136" s="71"/>
      <c r="D136" s="9">
        <v>0</v>
      </c>
      <c r="E136" s="9">
        <v>0</v>
      </c>
      <c r="F136" s="9">
        <v>0</v>
      </c>
      <c r="G136" s="7">
        <v>0</v>
      </c>
      <c r="H136" s="7">
        <v>0</v>
      </c>
      <c r="K136" s="63"/>
      <c r="L136" s="63"/>
    </row>
    <row r="137" spans="1:12" ht="25.5">
      <c r="A137" s="69"/>
      <c r="B137" s="107" t="s">
        <v>332</v>
      </c>
      <c r="C137" s="71"/>
      <c r="D137" s="9">
        <v>0</v>
      </c>
      <c r="E137" s="9">
        <v>0</v>
      </c>
      <c r="F137" s="9">
        <v>0</v>
      </c>
      <c r="G137" s="7">
        <v>0</v>
      </c>
      <c r="H137" s="7">
        <v>0</v>
      </c>
      <c r="K137" s="63"/>
      <c r="L137" s="63"/>
    </row>
    <row r="138" spans="1:12" ht="25.5">
      <c r="A138" s="69"/>
      <c r="B138" s="107" t="s">
        <v>333</v>
      </c>
      <c r="C138" s="71"/>
      <c r="D138" s="9">
        <v>0</v>
      </c>
      <c r="E138" s="9">
        <v>0</v>
      </c>
      <c r="F138" s="9">
        <v>0</v>
      </c>
      <c r="G138" s="7">
        <v>0</v>
      </c>
      <c r="H138" s="7">
        <v>0</v>
      </c>
      <c r="K138" s="63"/>
      <c r="L138" s="63"/>
    </row>
    <row r="139" spans="1:12" ht="25.5">
      <c r="A139" s="69"/>
      <c r="B139" s="101" t="s">
        <v>276</v>
      </c>
      <c r="C139" s="71"/>
      <c r="D139" s="9">
        <v>0</v>
      </c>
      <c r="E139" s="9">
        <v>0</v>
      </c>
      <c r="F139" s="9">
        <v>0</v>
      </c>
      <c r="G139" s="7">
        <v>0</v>
      </c>
      <c r="H139" s="7">
        <v>0</v>
      </c>
      <c r="K139" s="63"/>
      <c r="L139" s="63"/>
    </row>
    <row r="140" spans="1:12" ht="12.75">
      <c r="A140" s="69" t="s">
        <v>334</v>
      </c>
      <c r="B140" s="72" t="s">
        <v>335</v>
      </c>
      <c r="C140" s="71"/>
      <c r="D140" s="9">
        <v>0</v>
      </c>
      <c r="E140" s="9">
        <v>0</v>
      </c>
      <c r="F140" s="9">
        <v>0</v>
      </c>
      <c r="G140" s="9">
        <v>0</v>
      </c>
      <c r="H140" s="9">
        <v>0</v>
      </c>
      <c r="K140" s="63"/>
      <c r="L140" s="63"/>
    </row>
    <row r="141" spans="1:12" ht="25.5">
      <c r="A141" s="69"/>
      <c r="B141" s="101" t="s">
        <v>276</v>
      </c>
      <c r="C141" s="71"/>
      <c r="D141" s="9">
        <v>0</v>
      </c>
      <c r="E141" s="9">
        <v>0</v>
      </c>
      <c r="F141" s="9">
        <v>0</v>
      </c>
      <c r="G141" s="7">
        <v>0</v>
      </c>
      <c r="H141" s="7">
        <v>0</v>
      </c>
      <c r="K141" s="63"/>
      <c r="L141" s="63"/>
    </row>
    <row r="142" spans="1:12" ht="12.75">
      <c r="A142" s="60" t="s">
        <v>336</v>
      </c>
      <c r="B142" s="64" t="s">
        <v>337</v>
      </c>
      <c r="C142" s="71"/>
      <c r="D142" s="9">
        <v>1342</v>
      </c>
      <c r="E142" s="9">
        <v>1356</v>
      </c>
      <c r="F142" s="9">
        <v>410</v>
      </c>
      <c r="G142" s="9">
        <v>410</v>
      </c>
      <c r="H142" s="9">
        <v>103.49</v>
      </c>
      <c r="K142" s="63"/>
      <c r="L142" s="63"/>
    </row>
    <row r="143" spans="1:12" ht="25.5">
      <c r="A143" s="60"/>
      <c r="B143" s="101" t="s">
        <v>276</v>
      </c>
      <c r="C143" s="71"/>
      <c r="D143" s="9">
        <v>0</v>
      </c>
      <c r="E143" s="9">
        <v>0</v>
      </c>
      <c r="F143" s="9">
        <v>0</v>
      </c>
      <c r="G143" s="7">
        <v>0</v>
      </c>
      <c r="H143" s="7">
        <v>0</v>
      </c>
      <c r="K143" s="63"/>
      <c r="L143" s="63"/>
    </row>
    <row r="144" spans="1:12" ht="25.5">
      <c r="A144" s="60" t="s">
        <v>338</v>
      </c>
      <c r="B144" s="64" t="s">
        <v>339</v>
      </c>
      <c r="C144" s="71"/>
      <c r="D144" s="9">
        <v>19.55</v>
      </c>
      <c r="E144" s="9">
        <v>19.55</v>
      </c>
      <c r="F144" s="9">
        <v>19.09</v>
      </c>
      <c r="G144" s="9">
        <v>19.09</v>
      </c>
      <c r="H144" s="9">
        <v>19.09</v>
      </c>
      <c r="I144" s="23"/>
      <c r="K144" s="63"/>
      <c r="L144" s="63"/>
    </row>
    <row r="145" spans="1:12" ht="25.5">
      <c r="A145" s="60"/>
      <c r="B145" s="101" t="s">
        <v>276</v>
      </c>
      <c r="C145" s="71"/>
      <c r="D145" s="9">
        <v>0</v>
      </c>
      <c r="E145" s="9">
        <v>0</v>
      </c>
      <c r="F145" s="9">
        <v>0</v>
      </c>
      <c r="G145" s="7">
        <v>-1.48</v>
      </c>
      <c r="H145" s="7">
        <v>-1.48</v>
      </c>
      <c r="K145" s="63"/>
      <c r="L145" s="63"/>
    </row>
    <row r="146" spans="1:12" ht="25.5">
      <c r="A146" s="93" t="s">
        <v>340</v>
      </c>
      <c r="B146" s="94" t="s">
        <v>341</v>
      </c>
      <c r="C146" s="71">
        <f aca="true" t="shared" si="43" ref="C146:H146">C145+C143+C141+C139+C129+C127+C123+C118+C114+C112+C107+C105+C103+C92+C82+C75</f>
        <v>0</v>
      </c>
      <c r="D146" s="71">
        <f t="shared" si="43"/>
        <v>0</v>
      </c>
      <c r="E146" s="71">
        <f t="shared" si="43"/>
        <v>0</v>
      </c>
      <c r="F146" s="71">
        <f t="shared" si="43"/>
        <v>0</v>
      </c>
      <c r="G146" s="71">
        <f t="shared" si="43"/>
        <v>-16.07</v>
      </c>
      <c r="H146" s="71">
        <f t="shared" si="43"/>
        <v>-13.329999999999998</v>
      </c>
      <c r="K146" s="63"/>
      <c r="L146" s="63"/>
    </row>
    <row r="147" spans="1:12" ht="38.25">
      <c r="A147" s="95" t="s">
        <v>342</v>
      </c>
      <c r="B147" s="96" t="s">
        <v>168</v>
      </c>
      <c r="C147" s="71">
        <f aca="true" t="shared" si="44" ref="C147:H147">+C148+C149</f>
        <v>0</v>
      </c>
      <c r="D147" s="71">
        <f t="shared" si="44"/>
        <v>0</v>
      </c>
      <c r="E147" s="71">
        <f t="shared" si="44"/>
        <v>0</v>
      </c>
      <c r="F147" s="71">
        <f t="shared" si="44"/>
        <v>0</v>
      </c>
      <c r="G147" s="71">
        <f t="shared" si="44"/>
        <v>0</v>
      </c>
      <c r="H147" s="71">
        <f t="shared" si="44"/>
        <v>0</v>
      </c>
      <c r="K147" s="63"/>
      <c r="L147" s="63"/>
    </row>
    <row r="148" spans="1:12" ht="12.75">
      <c r="A148" s="93" t="s">
        <v>343</v>
      </c>
      <c r="B148" s="97" t="s">
        <v>344</v>
      </c>
      <c r="C148" s="71"/>
      <c r="D148" s="9">
        <v>0</v>
      </c>
      <c r="E148" s="9">
        <v>0</v>
      </c>
      <c r="F148" s="9">
        <v>0</v>
      </c>
      <c r="G148" s="7">
        <v>0</v>
      </c>
      <c r="H148" s="7">
        <v>0</v>
      </c>
      <c r="K148" s="63"/>
      <c r="L148" s="63"/>
    </row>
    <row r="149" spans="1:12" ht="12.75">
      <c r="A149" s="93" t="s">
        <v>345</v>
      </c>
      <c r="B149" s="97" t="s">
        <v>346</v>
      </c>
      <c r="C149" s="71"/>
      <c r="D149" s="9">
        <v>0</v>
      </c>
      <c r="E149" s="9">
        <v>0</v>
      </c>
      <c r="F149" s="9">
        <v>0</v>
      </c>
      <c r="G149" s="7">
        <v>0</v>
      </c>
      <c r="H149" s="7">
        <v>0</v>
      </c>
      <c r="K149" s="63"/>
      <c r="L149" s="63"/>
    </row>
    <row r="150" spans="1:12" ht="12.75">
      <c r="A150" s="60">
        <v>68.05</v>
      </c>
      <c r="B150" s="98" t="s">
        <v>347</v>
      </c>
      <c r="C150" s="79">
        <f>+C151</f>
        <v>0</v>
      </c>
      <c r="D150" s="79">
        <f aca="true" t="shared" si="45" ref="D150:H152">+D151</f>
        <v>0</v>
      </c>
      <c r="E150" s="79">
        <f t="shared" si="45"/>
        <v>16114</v>
      </c>
      <c r="F150" s="79">
        <f t="shared" si="45"/>
        <v>3920</v>
      </c>
      <c r="G150" s="79">
        <f t="shared" si="45"/>
        <v>3909.5699999999997</v>
      </c>
      <c r="H150" s="79">
        <f t="shared" si="45"/>
        <v>1399.92</v>
      </c>
      <c r="I150" s="23"/>
      <c r="J150" s="23"/>
      <c r="K150" s="63"/>
      <c r="L150" s="63"/>
    </row>
    <row r="151" spans="1:12" ht="12.75">
      <c r="A151" s="60" t="s">
        <v>348</v>
      </c>
      <c r="B151" s="98" t="s">
        <v>160</v>
      </c>
      <c r="C151" s="79">
        <f>+C152</f>
        <v>0</v>
      </c>
      <c r="D151" s="79">
        <f t="shared" si="45"/>
        <v>0</v>
      </c>
      <c r="E151" s="79">
        <f t="shared" si="45"/>
        <v>16114</v>
      </c>
      <c r="F151" s="79">
        <f t="shared" si="45"/>
        <v>3920</v>
      </c>
      <c r="G151" s="79">
        <f t="shared" si="45"/>
        <v>3909.5699999999997</v>
      </c>
      <c r="H151" s="79">
        <f t="shared" si="45"/>
        <v>1399.92</v>
      </c>
      <c r="I151" s="23"/>
      <c r="J151" s="23"/>
      <c r="K151" s="63"/>
      <c r="L151" s="63"/>
    </row>
    <row r="152" spans="1:12" ht="12.75">
      <c r="A152" s="60" t="s">
        <v>349</v>
      </c>
      <c r="B152" s="64" t="s">
        <v>366</v>
      </c>
      <c r="C152" s="79">
        <f>+C153</f>
        <v>0</v>
      </c>
      <c r="D152" s="79">
        <f t="shared" si="45"/>
        <v>0</v>
      </c>
      <c r="E152" s="79">
        <f t="shared" si="45"/>
        <v>16114</v>
      </c>
      <c r="F152" s="79">
        <f t="shared" si="45"/>
        <v>3920</v>
      </c>
      <c r="G152" s="79">
        <f t="shared" si="45"/>
        <v>3909.5699999999997</v>
      </c>
      <c r="H152" s="79">
        <f t="shared" si="45"/>
        <v>1399.92</v>
      </c>
      <c r="I152" s="23"/>
      <c r="J152" s="23"/>
      <c r="K152" s="63"/>
      <c r="L152" s="63"/>
    </row>
    <row r="153" spans="1:12" ht="12.75">
      <c r="A153" s="69" t="s">
        <v>350</v>
      </c>
      <c r="B153" s="99" t="s">
        <v>351</v>
      </c>
      <c r="C153" s="65">
        <f aca="true" t="shared" si="46" ref="C153:H153">C154</f>
        <v>0</v>
      </c>
      <c r="D153" s="65">
        <f t="shared" si="46"/>
        <v>0</v>
      </c>
      <c r="E153" s="65">
        <f t="shared" si="46"/>
        <v>16114</v>
      </c>
      <c r="F153" s="65">
        <f t="shared" si="46"/>
        <v>3920</v>
      </c>
      <c r="G153" s="65">
        <f t="shared" si="46"/>
        <v>3909.5699999999997</v>
      </c>
      <c r="H153" s="65">
        <f t="shared" si="46"/>
        <v>1399.92</v>
      </c>
      <c r="I153" s="23"/>
      <c r="J153" s="23"/>
      <c r="K153" s="63"/>
      <c r="L153" s="63"/>
    </row>
    <row r="154" spans="1:12" ht="12.75">
      <c r="A154" s="69" t="s">
        <v>352</v>
      </c>
      <c r="B154" s="99" t="s">
        <v>353</v>
      </c>
      <c r="C154" s="65">
        <f aca="true" t="shared" si="47" ref="C154:H154">C156+C157+C158</f>
        <v>0</v>
      </c>
      <c r="D154" s="65">
        <f t="shared" si="47"/>
        <v>0</v>
      </c>
      <c r="E154" s="65">
        <f t="shared" si="47"/>
        <v>16114</v>
      </c>
      <c r="F154" s="65">
        <f t="shared" si="47"/>
        <v>3920</v>
      </c>
      <c r="G154" s="65">
        <f t="shared" si="47"/>
        <v>3909.5699999999997</v>
      </c>
      <c r="H154" s="65">
        <f t="shared" si="47"/>
        <v>1399.92</v>
      </c>
      <c r="I154" s="23"/>
      <c r="J154" s="23"/>
      <c r="K154" s="63"/>
      <c r="L154" s="63"/>
    </row>
    <row r="155" spans="1:12" ht="12.75">
      <c r="A155" s="60" t="s">
        <v>354</v>
      </c>
      <c r="B155" s="98" t="s">
        <v>355</v>
      </c>
      <c r="C155" s="65">
        <f aca="true" t="shared" si="48" ref="C155:H155">C156</f>
        <v>0</v>
      </c>
      <c r="D155" s="65">
        <f t="shared" si="48"/>
        <v>0</v>
      </c>
      <c r="E155" s="65">
        <f t="shared" si="48"/>
        <v>9318</v>
      </c>
      <c r="F155" s="65">
        <f t="shared" si="48"/>
        <v>2275</v>
      </c>
      <c r="G155" s="65">
        <f t="shared" si="48"/>
        <v>2275</v>
      </c>
      <c r="H155" s="65">
        <f t="shared" si="48"/>
        <v>787.38</v>
      </c>
      <c r="I155" s="23"/>
      <c r="K155" s="63"/>
      <c r="L155" s="63"/>
    </row>
    <row r="156" spans="1:12" ht="12.75">
      <c r="A156" s="69" t="s">
        <v>356</v>
      </c>
      <c r="B156" s="99" t="s">
        <v>357</v>
      </c>
      <c r="C156" s="71"/>
      <c r="D156" s="9">
        <v>0</v>
      </c>
      <c r="E156" s="9">
        <v>9318</v>
      </c>
      <c r="F156" s="9">
        <v>2275</v>
      </c>
      <c r="G156" s="7">
        <v>2275</v>
      </c>
      <c r="H156" s="7">
        <v>787.38</v>
      </c>
      <c r="I156" s="23"/>
      <c r="K156" s="63"/>
      <c r="L156" s="63"/>
    </row>
    <row r="157" spans="1:12" ht="12.75">
      <c r="A157" s="69" t="s">
        <v>358</v>
      </c>
      <c r="B157" s="99" t="s">
        <v>359</v>
      </c>
      <c r="C157" s="71"/>
      <c r="D157" s="9">
        <v>0</v>
      </c>
      <c r="E157" s="9">
        <v>6796</v>
      </c>
      <c r="F157" s="9">
        <v>1645</v>
      </c>
      <c r="G157" s="7">
        <v>1644.87</v>
      </c>
      <c r="H157" s="7">
        <v>612.54</v>
      </c>
      <c r="I157" s="23"/>
      <c r="K157" s="63"/>
      <c r="L157" s="63"/>
    </row>
    <row r="158" spans="1:12" ht="25.5">
      <c r="A158" s="93" t="s">
        <v>360</v>
      </c>
      <c r="B158" s="94" t="s">
        <v>361</v>
      </c>
      <c r="C158" s="71"/>
      <c r="D158" s="9"/>
      <c r="E158" s="9"/>
      <c r="F158" s="9"/>
      <c r="G158" s="7">
        <v>-10.3</v>
      </c>
      <c r="H158" s="7">
        <v>0</v>
      </c>
      <c r="K158" s="63"/>
      <c r="L158" s="63"/>
    </row>
    <row r="159" spans="1:8" ht="12.75">
      <c r="A159" s="68" t="s">
        <v>362</v>
      </c>
      <c r="B159" s="64" t="s">
        <v>363</v>
      </c>
      <c r="C159" s="65">
        <f aca="true" t="shared" si="49" ref="C159:H159">+C160</f>
        <v>0</v>
      </c>
      <c r="D159" s="65">
        <f t="shared" si="49"/>
        <v>0</v>
      </c>
      <c r="E159" s="65">
        <f t="shared" si="49"/>
        <v>0</v>
      </c>
      <c r="F159" s="65">
        <f t="shared" si="49"/>
        <v>0</v>
      </c>
      <c r="G159" s="65">
        <f t="shared" si="49"/>
        <v>0</v>
      </c>
      <c r="H159" s="65">
        <f t="shared" si="49"/>
        <v>0</v>
      </c>
    </row>
    <row r="160" spans="1:8" ht="25.5">
      <c r="A160" s="81" t="s">
        <v>364</v>
      </c>
      <c r="B160" s="72" t="s">
        <v>365</v>
      </c>
      <c r="C160" s="100"/>
      <c r="D160" s="9"/>
      <c r="E160" s="9"/>
      <c r="F160" s="9"/>
      <c r="G160" s="7"/>
      <c r="H160" s="7"/>
    </row>
    <row r="161" spans="2:6" ht="15">
      <c r="B161" s="113" t="s">
        <v>147</v>
      </c>
      <c r="C161" s="114"/>
      <c r="D161" s="114"/>
      <c r="E161" s="113" t="s">
        <v>373</v>
      </c>
      <c r="F161" s="114"/>
    </row>
    <row r="162" spans="2:6" ht="15">
      <c r="B162" s="113" t="s">
        <v>376</v>
      </c>
      <c r="C162" s="114"/>
      <c r="D162" s="114"/>
      <c r="E162" s="113" t="s">
        <v>374</v>
      </c>
      <c r="F162" s="114"/>
    </row>
  </sheetData>
  <sheetProtection/>
  <protectedRanges>
    <protectedRange sqref="B2:B3 C1:C3" name="Zonă1_1"/>
    <protectedRange sqref="G112:H112 G31:H34 G122:H122 G60:H60 G25:H29 G107:H107 G85:H92 G110:H110 G53:H57 G105:H105 G79:H81 G46:H48 G38:H43 G68:H72 G94:H103 G120:H120" name="Zonă3"/>
    <protectedRange sqref="B1" name="Zonă1_1_1_1_1_1"/>
  </protectedRanges>
  <printOptions horizontalCentered="1"/>
  <pageMargins left="0.18" right="0.22" top="0.21" bottom="0.18" header="0.17" footer="0.17"/>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vioricav</cp:lastModifiedBy>
  <cp:lastPrinted>2015-04-23T09:40:38Z</cp:lastPrinted>
  <dcterms:created xsi:type="dcterms:W3CDTF">2015-02-12T11:23:55Z</dcterms:created>
  <dcterms:modified xsi:type="dcterms:W3CDTF">2015-04-23T09:46:01Z</dcterms:modified>
  <cp:category/>
  <cp:version/>
  <cp:contentType/>
  <cp:contentStatus/>
</cp:coreProperties>
</file>